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te Apportionment" state="visible" r:id="rId4"/>
    <sheet sheetId="2" name="Depreciation" state="visible" r:id="rId5"/>
    <sheet sheetId="3" name="Revenue Analysis" state="visible" r:id="rId6"/>
    <sheet sheetId="4" name="TB" state="visible" r:id="rId7"/>
    <sheet sheetId="5" name="Tax Rates" state="visible" r:id="rId8"/>
    <sheet sheetId="6" name="Instructions" state="visible" r:id="rId9"/>
  </sheets>
  <calcPr calcId="171027"/>
</workbook>
</file>

<file path=xl/sharedStrings.xml><?xml version="1.0" encoding="utf-8"?>
<sst xmlns="http://schemas.openxmlformats.org/spreadsheetml/2006/main" count="118" uniqueCount="112">
  <si>
    <t>State</t>
  </si>
  <si>
    <t>Sales Factor</t>
  </si>
  <si>
    <t>Property Factor</t>
  </si>
  <si>
    <t>Payroll Factor</t>
  </si>
  <si>
    <t>Appt % (CSE)</t>
  </si>
  <si>
    <t>Appt Value</t>
  </si>
  <si>
    <t>California</t>
  </si>
  <si>
    <t>New York</t>
  </si>
  <si>
    <t>Texas</t>
  </si>
  <si>
    <t>Illinois</t>
  </si>
  <si>
    <t>Florida</t>
  </si>
  <si>
    <t>New Jersey</t>
  </si>
  <si>
    <t>Pennsylvania</t>
  </si>
  <si>
    <t>Asset</t>
  </si>
  <si>
    <t>Cost Basis</t>
  </si>
  <si>
    <t>Asset Class ID</t>
  </si>
  <si>
    <t>Annual Depr (CSE)</t>
  </si>
  <si>
    <t>NBV</t>
  </si>
  <si>
    <t>Building — Main</t>
  </si>
  <si>
    <t>Building — Annex</t>
  </si>
  <si>
    <t>Manufacturing Eqpt A</t>
  </si>
  <si>
    <t>Manufacturing Eqpt B</t>
  </si>
  <si>
    <t>Manufacturing Eqpt C</t>
  </si>
  <si>
    <t>Furniture — Office</t>
  </si>
  <si>
    <t>Furniture — Breakroom</t>
  </si>
  <si>
    <t>Vehicles — Fleet A</t>
  </si>
  <si>
    <t>Vehicles — Fleet B</t>
  </si>
  <si>
    <t>Computer Equipment</t>
  </si>
  <si>
    <t>Leasehold Improvements</t>
  </si>
  <si>
    <t>Land Improvements</t>
  </si>
  <si>
    <t>Class Freq (CSE)</t>
  </si>
  <si>
    <t>Class Bins</t>
  </si>
  <si>
    <t>Category</t>
  </si>
  <si>
    <t>Q1</t>
  </si>
  <si>
    <t>Q2</t>
  </si>
  <si>
    <t>Q3</t>
  </si>
  <si>
    <t>Q4</t>
  </si>
  <si>
    <t>FY Total</t>
  </si>
  <si>
    <t>Product Sales</t>
  </si>
  <si>
    <t>Service Revenue</t>
  </si>
  <si>
    <t>Interest Income</t>
  </si>
  <si>
    <t>Rental Income</t>
  </si>
  <si>
    <t>Other Revenue</t>
  </si>
  <si>
    <t>Transposed:</t>
  </si>
  <si>
    <t>Account #</t>
  </si>
  <si>
    <t>Account Name</t>
  </si>
  <si>
    <t>Ending Balance</t>
  </si>
  <si>
    <t>1000</t>
  </si>
  <si>
    <t>Cash — Operating</t>
  </si>
  <si>
    <t>1010</t>
  </si>
  <si>
    <t>Cash — Payroll</t>
  </si>
  <si>
    <t>1100</t>
  </si>
  <si>
    <t>Accounts Receivable</t>
  </si>
  <si>
    <t>1200</t>
  </si>
  <si>
    <t>Inventory</t>
  </si>
  <si>
    <t>1600</t>
  </si>
  <si>
    <t>Fixed Assets — Cost</t>
  </si>
  <si>
    <t>1610</t>
  </si>
  <si>
    <t>Accum. Depreciation</t>
  </si>
  <si>
    <t>2000</t>
  </si>
  <si>
    <t>Accounts Payable</t>
  </si>
  <si>
    <t>4000</t>
  </si>
  <si>
    <t>Revenue — Product Sales</t>
  </si>
  <si>
    <t>5000</t>
  </si>
  <si>
    <t>COGS — Materials</t>
  </si>
  <si>
    <t>6000</t>
  </si>
  <si>
    <t>Salaries &amp; Wages</t>
  </si>
  <si>
    <t/>
  </si>
  <si>
    <t>TOTAL</t>
  </si>
  <si>
    <t>Tax Rate</t>
  </si>
  <si>
    <t>Value</t>
  </si>
  <si>
    <t>Federal Corporate Rate</t>
  </si>
  <si>
    <t>CA Franchise Rate</t>
  </si>
  <si>
    <t>NY Corporate Rate</t>
  </si>
  <si>
    <t>TX Margin Tax Rate</t>
  </si>
  <si>
    <t>IL Replacement Tax</t>
  </si>
  <si>
    <t>Tax Automation Blog — Legacy Array Formula Finder Sample</t>
  </si>
  <si>
    <t>SCENARIO: You inherit a workpaper built by a departed senior in 2018. It uses CSE</t>
  </si>
  <si>
    <t>(Ctrl+Shift+Enter) array formulas throughout — a common pattern in pre-dynamic-array</t>
  </si>
  <si>
    <t>Excel that blocks cell editing and hides from formula view.</t>
  </si>
  <si>
    <t>WHAT THE MACRO SHOULD FIND:</t>
  </si>
  <si>
    <t xml:space="preserve">  • State Apportionment:</t>
  </si>
  <si>
    <t xml:space="preserve">    - 14 single-cell CSE arrays (7 in column E, 7 in column F)</t>
  </si>
  <si>
    <t xml:space="preserve">    - Each one calculates apportionment % or value for a state</t>
  </si>
  <si>
    <t xml:space="preserve">  • Depreciation:</t>
  </si>
  <si>
    <t xml:space="preserve">    - 12 single-cell CSE arrays in column D (Annual Depr = Cost*20%)</t>
  </si>
  <si>
    <t xml:space="preserve">    - 1 multi-cell FREQUENCY array at F14:F22 (9 cells!)</t>
  </si>
  <si>
    <t xml:space="preserve">    - Column E (NBV) uses normal formulas — NOT CSE arrays</t>
  </si>
  <si>
    <t xml:space="preserve">  • Revenue Analysis:</t>
  </si>
  <si>
    <t xml:space="preserve">    - 5 single-cell CSE arrays in column F (FY Total SUM formulas)</t>
  </si>
  <si>
    <t xml:space="preserve">    - 1 multi-cell TRANSPOSE array at A10:E10 (5 cells)</t>
  </si>
  <si>
    <t xml:space="preserve">  • TB and Tax Rates:</t>
  </si>
  <si>
    <t xml:space="preserve">    - Clean — no CSE arrays (normal SUM formula on TB row 12)</t>
  </si>
  <si>
    <t>EXPECTED MACRO OUTPUT:</t>
  </si>
  <si>
    <t xml:space="preserve">  • 33 unique array formulas (31 single-cell, 2 multi-cell)</t>
  </si>
  <si>
    <t xml:space="preserve">  • Multi-cell arrays highlighted in orange on the report</t>
  </si>
  <si>
    <t xml:space="preserve">  • 2 sheets skipped (TB, Tax Rates — no arrays found)</t>
  </si>
  <si>
    <t>HOW TO TEST THE MULTI-CELL ARRAY BLOCKING:</t>
  </si>
  <si>
    <t xml:space="preserve">  1. Open the workbook and navigate to the Depreciation sheet</t>
  </si>
  <si>
    <t xml:space="preserve">  2. Try to edit cell F15 (part of the FREQUENCY array)</t>
  </si>
  <si>
    <t xml:space="preserve">  3. Excel shows: "You can't change part of an array"</t>
  </si>
  <si>
    <t xml:space="preserve">  4. This is EXACTLY the pain the legacy-array-formula-finder solves</t>
  </si>
  <si>
    <t xml:space="preserve">  5. Run the macro — it finds the FREQUENCY array in orange</t>
  </si>
  <si>
    <t xml:space="preserve">  6. Click the hyperlink in the report to jump straight to F14</t>
  </si>
  <si>
    <t>HOW TO USE:</t>
  </si>
  <si>
    <t xml:space="preserve">  1. Copy the FindLegacyArrays macro from the blog post into VBA</t>
  </si>
  <si>
    <t xml:space="preserve">     (Alt+F11 → Insert → Module → Paste)</t>
  </si>
  <si>
    <t xml:space="preserve">  2. Run the macro (Alt+F8 → FindLegacyArrays → Run)</t>
  </si>
  <si>
    <t xml:space="preserve">  3. Review the "Legacy-Arrays" report sheet at the end of the workbook</t>
  </si>
  <si>
    <t xml:space="preserve">  4. Orange rows = multi-cell arrays (THE DANGEROUS ONES)</t>
  </si>
  <si>
    <t xml:space="preserve">  5. Click any cell address to jump directly to the array</t>
  </si>
  <si>
    <t xml:space="preserve">  6. Deal with the multi-cell arrays first — they're the ones blocking editing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</si>
</sst>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i/>
    </font>
  </fonts>
  <fills count="3">
    <fill>
      <patternFill patternType="none"/>
    </fill>
    <fill>
      <patternFill patternType="gray125"/>
    </fill>
    <fill>
      <patternFill patternType="solid">
        <fgColor rgb="FF3232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16" customWidth="1"/>
    <col min="2" max="2" width="32" customWidth="1"/>
    <col min="3" max="6" width="1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0.42</v>
      </c>
      <c r="C2">
        <v>0.38</v>
      </c>
      <c r="D2">
        <v>0.45</v>
      </c>
      <c r="E2">
        <f t="array" ref="E2">AVERAGE(B$2:B$8,C$2:C$8,D$2:D$8)</f>
        <v>0.4166666666666667</v>
      </c>
      <c r="F2">
        <f t="array" ref="F2">E2*1250000</f>
        <v>0</v>
      </c>
    </row>
    <row r="3" spans="1:6" x14ac:dyDescent="0.25">
      <c r="A3" t="s">
        <v>7</v>
      </c>
      <c r="B3">
        <v>0.18</v>
      </c>
      <c r="C3">
        <v>0.22</v>
      </c>
      <c r="D3">
        <v>0.2</v>
      </c>
      <c r="E3">
        <f t="array" ref="E3">AVERAGE(B$2:B$8,C$2:C$8,D$2:D$8)</f>
        <v>0.4166666666666667</v>
      </c>
      <c r="F3">
        <f t="array" ref="F3">E3*1250000</f>
        <v>0</v>
      </c>
    </row>
    <row r="4" spans="1:6" x14ac:dyDescent="0.25">
      <c r="A4" t="s">
        <v>8</v>
      </c>
      <c r="B4">
        <v>0.15</v>
      </c>
      <c r="C4">
        <v>0.12</v>
      </c>
      <c r="D4">
        <v>0.1</v>
      </c>
      <c r="E4">
        <f t="array" ref="E4">AVERAGE(B$2:B$8,C$2:C$8,D$2:D$8)</f>
        <v>0.4166666666666667</v>
      </c>
      <c r="F4">
        <f t="array" ref="F4">E4*1250000</f>
        <v>0</v>
      </c>
    </row>
    <row r="5" spans="1:6" x14ac:dyDescent="0.25">
      <c r="A5" t="s">
        <v>9</v>
      </c>
      <c r="B5">
        <v>0.1</v>
      </c>
      <c r="C5">
        <v>0.11</v>
      </c>
      <c r="D5">
        <v>0.12</v>
      </c>
      <c r="E5">
        <f t="array" ref="E5">AVERAGE(B$2:B$8,C$2:C$8,D$2:D$8)</f>
        <v>0.4166666666666667</v>
      </c>
      <c r="F5">
        <f t="array" ref="F5">E5*1250000</f>
        <v>0</v>
      </c>
    </row>
    <row r="6" spans="1:6" x14ac:dyDescent="0.25">
      <c r="A6" t="s">
        <v>10</v>
      </c>
      <c r="B6">
        <v>0.08</v>
      </c>
      <c r="C6">
        <v>0.09</v>
      </c>
      <c r="D6">
        <v>0.07</v>
      </c>
      <c r="E6">
        <f t="array" ref="E6">AVERAGE(B$2:B$8,C$2:C$8,D$2:D$8)</f>
        <v>0.4166666666666667</v>
      </c>
      <c r="F6">
        <f t="array" ref="F6">E6*1250000</f>
        <v>0</v>
      </c>
    </row>
    <row r="7" spans="1:6" x14ac:dyDescent="0.25">
      <c r="A7" t="s">
        <v>11</v>
      </c>
      <c r="B7">
        <v>0.05</v>
      </c>
      <c r="C7">
        <v>0.06</v>
      </c>
      <c r="D7">
        <v>0.04</v>
      </c>
      <c r="E7">
        <f t="array" ref="E7">AVERAGE(B$2:B$8,C$2:C$8,D$2:D$8)</f>
        <v>0.4166666666666667</v>
      </c>
      <c r="F7">
        <f t="array" ref="F7">E7*1250000</f>
        <v>0</v>
      </c>
    </row>
    <row r="8" spans="1:6" x14ac:dyDescent="0.25">
      <c r="A8" t="s">
        <v>12</v>
      </c>
      <c r="B8">
        <v>0.02</v>
      </c>
      <c r="C8">
        <v>0.02</v>
      </c>
      <c r="D8">
        <v>0.02</v>
      </c>
      <c r="E8">
        <f t="array" ref="E8">AVERAGE(B$2:B$8,C$2:C$8,D$2:D$8)</f>
        <v>0.4166666666666667</v>
      </c>
      <c r="F8">
        <f t="array" ref="F8">E8*1250000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16" customWidth="1"/>
    <col min="2" max="2" width="32" customWidth="1"/>
    <col min="3" max="5" width="16" customWidth="1"/>
  </cols>
  <sheetData>
    <row r="1" spans="1:5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18</v>
      </c>
      <c r="B2">
        <v>800000</v>
      </c>
      <c r="C2">
        <v>1</v>
      </c>
      <c r="D2">
        <f t="array" ref="D2">B2*0.2</f>
        <v>160000</v>
      </c>
      <c r="E2">
        <f>B2-D2</f>
        <v>640000</v>
      </c>
    </row>
    <row r="3" spans="1:5" x14ac:dyDescent="0.25">
      <c r="A3" t="s">
        <v>19</v>
      </c>
      <c r="B3">
        <v>350000</v>
      </c>
      <c r="C3">
        <v>2</v>
      </c>
      <c r="D3">
        <f t="array" ref="D3">B3*0.2</f>
        <v>70000</v>
      </c>
      <c r="E3">
        <f>B3-D3</f>
        <v>280000</v>
      </c>
    </row>
    <row r="4" spans="1:5" x14ac:dyDescent="0.25">
      <c r="A4" t="s">
        <v>20</v>
      </c>
      <c r="B4">
        <v>250000</v>
      </c>
      <c r="C4">
        <v>3</v>
      </c>
      <c r="D4">
        <f t="array" ref="D4">B4*0.2</f>
        <v>50000</v>
      </c>
      <c r="E4">
        <f>B4-D4</f>
        <v>200000</v>
      </c>
    </row>
    <row r="5" spans="1:5" x14ac:dyDescent="0.25">
      <c r="A5" t="s">
        <v>21</v>
      </c>
      <c r="B5">
        <v>180000</v>
      </c>
      <c r="C5">
        <v>3</v>
      </c>
      <c r="D5">
        <f t="array" ref="D5">B5*0.2</f>
        <v>36000</v>
      </c>
      <c r="E5">
        <f>B5-D5</f>
        <v>144000</v>
      </c>
    </row>
    <row r="6" spans="1:5" x14ac:dyDescent="0.25">
      <c r="A6" t="s">
        <v>22</v>
      </c>
      <c r="B6">
        <v>95000</v>
      </c>
      <c r="C6">
        <v>3</v>
      </c>
      <c r="D6">
        <f t="array" ref="D6">B6*0.2</f>
        <v>19000</v>
      </c>
      <c r="E6">
        <f>B6-D6</f>
        <v>76000</v>
      </c>
    </row>
    <row r="7" spans="1:5" x14ac:dyDescent="0.25">
      <c r="A7" t="s">
        <v>23</v>
      </c>
      <c r="B7">
        <v>85000</v>
      </c>
      <c r="C7">
        <v>4</v>
      </c>
      <c r="D7">
        <f t="array" ref="D7">B7*0.2</f>
        <v>17000</v>
      </c>
      <c r="E7">
        <f>B7-D7</f>
        <v>68000</v>
      </c>
    </row>
    <row r="8" spans="1:5" x14ac:dyDescent="0.25">
      <c r="A8" t="s">
        <v>24</v>
      </c>
      <c r="B8">
        <v>35000</v>
      </c>
      <c r="C8">
        <v>4</v>
      </c>
      <c r="D8">
        <f t="array" ref="D8">B8*0.2</f>
        <v>7000</v>
      </c>
      <c r="E8">
        <f>B8-D8</f>
        <v>28000</v>
      </c>
    </row>
    <row r="9" spans="1:5" x14ac:dyDescent="0.25">
      <c r="A9" t="s">
        <v>25</v>
      </c>
      <c r="B9">
        <v>120000</v>
      </c>
      <c r="C9">
        <v>5</v>
      </c>
      <c r="D9">
        <f t="array" ref="D9">B9*0.2</f>
        <v>24000</v>
      </c>
      <c r="E9">
        <f>B9-D9</f>
        <v>96000</v>
      </c>
    </row>
    <row r="10" spans="1:5" x14ac:dyDescent="0.25">
      <c r="A10" t="s">
        <v>26</v>
      </c>
      <c r="B10">
        <v>65000</v>
      </c>
      <c r="C10">
        <v>5</v>
      </c>
      <c r="D10">
        <f t="array" ref="D10">B10*0.2</f>
        <v>13000</v>
      </c>
      <c r="E10">
        <f>B10-D10</f>
        <v>52000</v>
      </c>
    </row>
    <row r="11" spans="1:5" x14ac:dyDescent="0.25">
      <c r="A11" t="s">
        <v>27</v>
      </c>
      <c r="B11">
        <v>45000</v>
      </c>
      <c r="C11">
        <v>6</v>
      </c>
      <c r="D11">
        <f t="array" ref="D11">B11*0.2</f>
        <v>9000</v>
      </c>
      <c r="E11">
        <f>B11-D11</f>
        <v>36000</v>
      </c>
    </row>
    <row r="12" spans="1:5" x14ac:dyDescent="0.25">
      <c r="A12" t="s">
        <v>28</v>
      </c>
      <c r="B12">
        <v>180000</v>
      </c>
      <c r="C12">
        <v>7</v>
      </c>
      <c r="D12">
        <f t="array" ref="D12">B12*0.2</f>
        <v>36000</v>
      </c>
      <c r="E12">
        <f>B12-D12</f>
        <v>144000</v>
      </c>
    </row>
    <row r="13" spans="1:7" s="2" customFormat="1" x14ac:dyDescent="0.25">
      <c r="A13" s="2" t="s">
        <v>29</v>
      </c>
      <c r="B13" s="2">
        <v>55000</v>
      </c>
      <c r="C13" s="2">
        <v>8</v>
      </c>
      <c r="D13" s="2">
        <f t="array" ref="D13">B13*0.2</f>
        <v>11000</v>
      </c>
      <c r="E13" s="2">
        <f>B13-D13</f>
        <v>44000</v>
      </c>
      <c r="F13" s="2" t="s">
        <v>30</v>
      </c>
      <c r="G13" s="2" t="s">
        <v>31</v>
      </c>
    </row>
    <row r="14" spans="6:7" x14ac:dyDescent="0.25">
      <c r="F14">
        <f t="array" ref="F14:F22">FREQUENCY(C2:C13,G14:G21)</f>
        <v>0</v>
      </c>
      <c r="G14">
        <f>1</f>
        <v>1</v>
      </c>
    </row>
    <row r="15" spans="6:7" x14ac:dyDescent="0.25">
      <c r="F15">
        <f t="array" ref="F14:F22">FREQUENCY(C2:C13,G14:G21)</f>
        <v>0</v>
      </c>
      <c r="G15">
        <f>2</f>
        <v>2</v>
      </c>
    </row>
    <row r="16" spans="6:7" x14ac:dyDescent="0.25">
      <c r="F16">
        <f t="array" ref="F14:F22">FREQUENCY(C2:C13,G14:G21)</f>
        <v>0</v>
      </c>
      <c r="G16">
        <f>3</f>
        <v>3</v>
      </c>
    </row>
    <row r="17" spans="6:7" x14ac:dyDescent="0.25">
      <c r="F17">
        <f t="array" ref="F14:F22">FREQUENCY(C2:C13,G14:G21)</f>
        <v>0</v>
      </c>
      <c r="G17">
        <f>4</f>
        <v>4</v>
      </c>
    </row>
    <row r="18" spans="6:7" x14ac:dyDescent="0.25">
      <c r="F18">
        <f t="array" ref="F14:F22">FREQUENCY(C2:C13,G14:G21)</f>
        <v>0</v>
      </c>
      <c r="G18">
        <f>5</f>
        <v>5</v>
      </c>
    </row>
    <row r="19" spans="6:7" x14ac:dyDescent="0.25">
      <c r="F19">
        <f t="array" ref="F14:F22">FREQUENCY(C2:C13,G14:G21)</f>
        <v>0</v>
      </c>
      <c r="G19">
        <f>6</f>
        <v>6</v>
      </c>
    </row>
    <row r="20" spans="6:7" x14ac:dyDescent="0.25">
      <c r="F20">
        <f t="array" ref="F14:F22">FREQUENCY(C2:C13,G14:G21)</f>
        <v>0</v>
      </c>
      <c r="G20">
        <f>7</f>
        <v>7</v>
      </c>
    </row>
    <row r="21" spans="6:7" x14ac:dyDescent="0.25">
      <c r="F21">
        <f t="array" ref="F14:F22">FREQUENCY(C2:C13,G14:G21)</f>
        <v>0</v>
      </c>
      <c r="G21">
        <f>8</f>
        <v>8</v>
      </c>
    </row>
    <row r="22" spans="6:6" x14ac:dyDescent="0.25">
      <c r="F22">
        <f t="array" ref="F14:F22">FREQUENCY(C2:C13,G14:G21)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16" customWidth="1"/>
    <col min="2" max="2" width="32" customWidth="1"/>
    <col min="3" max="6" width="16" customWidth="1"/>
  </cols>
  <sheetData>
    <row r="1" spans="1:6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</row>
    <row r="2" spans="1:6" x14ac:dyDescent="0.25">
      <c r="A2" t="s">
        <v>38</v>
      </c>
      <c r="B2">
        <v>960000</v>
      </c>
      <c r="C2">
        <v>1020000</v>
      </c>
      <c r="D2">
        <v>980000</v>
      </c>
      <c r="E2">
        <v>1050000</v>
      </c>
      <c r="F2">
        <f t="array" ref="F2">SUM(B2:E2)</f>
        <v>4010000</v>
      </c>
    </row>
    <row r="3" spans="1:6" x14ac:dyDescent="0.25">
      <c r="A3" t="s">
        <v>39</v>
      </c>
      <c r="B3">
        <v>310000</v>
      </c>
      <c r="C3">
        <v>325000</v>
      </c>
      <c r="D3">
        <v>340000</v>
      </c>
      <c r="E3">
        <v>355000</v>
      </c>
      <c r="F3">
        <f t="array" ref="F3">SUM(B3:E3)</f>
        <v>1330000</v>
      </c>
    </row>
    <row r="4" spans="1:6" x14ac:dyDescent="0.25">
      <c r="A4" t="s">
        <v>40</v>
      </c>
      <c r="B4">
        <v>4200</v>
      </c>
      <c r="C4">
        <v>4500</v>
      </c>
      <c r="D4">
        <v>4800</v>
      </c>
      <c r="E4">
        <v>5100</v>
      </c>
      <c r="F4">
        <f t="array" ref="F4">SUM(B4:E4)</f>
        <v>18600</v>
      </c>
    </row>
    <row r="5" spans="1:6" x14ac:dyDescent="0.25">
      <c r="A5" t="s">
        <v>41</v>
      </c>
      <c r="B5">
        <v>18500</v>
      </c>
      <c r="C5">
        <v>18500</v>
      </c>
      <c r="D5">
        <v>19000</v>
      </c>
      <c r="E5">
        <v>19000</v>
      </c>
      <c r="F5">
        <f t="array" ref="F5">SUM(B5:E5)</f>
        <v>75000</v>
      </c>
    </row>
    <row r="6" spans="1:6" x14ac:dyDescent="0.25">
      <c r="A6" t="s">
        <v>42</v>
      </c>
      <c r="B6">
        <v>8200</v>
      </c>
      <c r="C6">
        <v>8500</v>
      </c>
      <c r="D6">
        <v>8700</v>
      </c>
      <c r="E6">
        <v>9000</v>
      </c>
      <c r="F6">
        <f t="array" ref="F6">SUM(B6:E6)</f>
        <v>34400</v>
      </c>
    </row>
    <row r="9" spans="1:1" x14ac:dyDescent="0.25">
      <c r="A9" t="s">
        <v>43</v>
      </c>
    </row>
    <row r="10" spans="1:5" x14ac:dyDescent="0.25">
      <c r="A10" t="str">
        <f t="array" ref="A10:E10">TRANSPOSE(A2:A6)</f>
        <v/>
      </c>
      <c r="B10" t="str">
        <f t="array" ref="A10:E10">TRANSPOSE(A2:A6)</f>
        <v/>
      </c>
      <c r="C10" t="str">
        <f t="array" ref="A10:E10">TRANSPOSE(A2:A6)</f>
        <v/>
      </c>
      <c r="D10" t="str">
        <f t="array" ref="A10:E10">TRANSPOSE(A2:A6)</f>
        <v/>
      </c>
      <c r="E10" t="str">
        <f t="array" ref="A10:E10">TRANSPOSE(A2:A6)</f>
        <v/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1" width="16" customWidth="1"/>
    <col min="2" max="2" width="32" customWidth="1"/>
    <col min="3" max="3" width="16" customWidth="1"/>
  </cols>
  <sheetData>
    <row r="1" spans="1:3" s="1" customFormat="1" x14ac:dyDescent="0.25">
      <c r="A1" s="1" t="s">
        <v>44</v>
      </c>
      <c r="B1" s="1" t="s">
        <v>45</v>
      </c>
      <c r="C1" s="1" t="s">
        <v>46</v>
      </c>
    </row>
    <row r="2" spans="1:3" x14ac:dyDescent="0.25">
      <c r="A2" t="s">
        <v>47</v>
      </c>
      <c r="B2" t="s">
        <v>48</v>
      </c>
      <c r="C2">
        <v>245320.5</v>
      </c>
    </row>
    <row r="3" spans="1:3" x14ac:dyDescent="0.25">
      <c r="A3" t="s">
        <v>49</v>
      </c>
      <c r="B3" t="s">
        <v>50</v>
      </c>
      <c r="C3">
        <v>18340</v>
      </c>
    </row>
    <row r="4" spans="1:3" x14ac:dyDescent="0.25">
      <c r="A4" t="s">
        <v>51</v>
      </c>
      <c r="B4" t="s">
        <v>52</v>
      </c>
      <c r="C4">
        <v>412800</v>
      </c>
    </row>
    <row r="5" spans="1:3" x14ac:dyDescent="0.25">
      <c r="A5" t="s">
        <v>53</v>
      </c>
      <c r="B5" t="s">
        <v>54</v>
      </c>
      <c r="C5">
        <v>189500</v>
      </c>
    </row>
    <row r="6" spans="1:3" x14ac:dyDescent="0.25">
      <c r="A6" t="s">
        <v>55</v>
      </c>
      <c r="B6" t="s">
        <v>56</v>
      </c>
      <c r="C6">
        <v>1250000</v>
      </c>
    </row>
    <row r="7" spans="1:3" x14ac:dyDescent="0.25">
      <c r="A7" t="s">
        <v>57</v>
      </c>
      <c r="B7" t="s">
        <v>58</v>
      </c>
      <c r="C7">
        <v>-485000</v>
      </c>
    </row>
    <row r="8" spans="1:3" x14ac:dyDescent="0.25">
      <c r="A8" t="s">
        <v>59</v>
      </c>
      <c r="B8" t="s">
        <v>60</v>
      </c>
      <c r="C8">
        <v>-187600</v>
      </c>
    </row>
    <row r="9" spans="1:3" x14ac:dyDescent="0.25">
      <c r="A9" t="s">
        <v>61</v>
      </c>
      <c r="B9" t="s">
        <v>62</v>
      </c>
      <c r="C9">
        <v>-3850000</v>
      </c>
    </row>
    <row r="10" spans="1:3" x14ac:dyDescent="0.25">
      <c r="A10" t="s">
        <v>63</v>
      </c>
      <c r="B10" t="s">
        <v>64</v>
      </c>
      <c r="C10">
        <v>1280000</v>
      </c>
    </row>
    <row r="11" spans="1:3" x14ac:dyDescent="0.25">
      <c r="A11" t="s">
        <v>65</v>
      </c>
      <c r="B11" t="s">
        <v>66</v>
      </c>
      <c r="C11">
        <v>1000000</v>
      </c>
    </row>
    <row r="12" spans="1:3" x14ac:dyDescent="0.25">
      <c r="A12" t="s">
        <v>67</v>
      </c>
      <c r="B12" t="s">
        <v>68</v>
      </c>
      <c r="C12">
        <f>SUM(C2:C11)</f>
        <v>-1074139.5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16" customWidth="1"/>
    <col min="2" max="2" width="32" customWidth="1"/>
  </cols>
  <sheetData>
    <row r="1" spans="1:2" s="1" customFormat="1" x14ac:dyDescent="0.25">
      <c r="A1" s="1" t="s">
        <v>69</v>
      </c>
      <c r="B1" s="1" t="s">
        <v>70</v>
      </c>
    </row>
    <row r="2" spans="1:2" x14ac:dyDescent="0.25">
      <c r="A2" t="s">
        <v>71</v>
      </c>
      <c r="B2">
        <v>0.21</v>
      </c>
    </row>
    <row r="3" spans="1:2" x14ac:dyDescent="0.25">
      <c r="A3" t="s">
        <v>72</v>
      </c>
      <c r="B3">
        <v>0.0884</v>
      </c>
    </row>
    <row r="4" spans="1:2" x14ac:dyDescent="0.25">
      <c r="A4" t="s">
        <v>73</v>
      </c>
      <c r="B4">
        <v>0.0725</v>
      </c>
    </row>
    <row r="5" spans="1:2" x14ac:dyDescent="0.25">
      <c r="A5" t="s">
        <v>74</v>
      </c>
      <c r="B5">
        <v>0.0075</v>
      </c>
    </row>
    <row r="6" spans="1:2" x14ac:dyDescent="0.25">
      <c r="A6" t="s">
        <v>75</v>
      </c>
      <c r="B6">
        <v>0.025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FormatPr defaultRowHeight="15" outlineLevelRow="0" outlineLevelCol="0" x14ac:dyDescent="55"/>
  <cols>
    <col min="1" max="1" width="78" customWidth="1"/>
  </cols>
  <sheetData>
    <row r="1" spans="1:1" x14ac:dyDescent="0.25">
      <c r="A1" t="s">
        <v>67</v>
      </c>
    </row>
    <row r="2" spans="1:1" x14ac:dyDescent="0.25">
      <c r="A2" t="s">
        <v>76</v>
      </c>
    </row>
    <row r="3" spans="1:1" x14ac:dyDescent="0.25">
      <c r="A3" t="s">
        <v>67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67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67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67</v>
      </c>
    </row>
    <row r="27" spans="1:1" x14ac:dyDescent="0.25">
      <c r="A27" t="s">
        <v>97</v>
      </c>
    </row>
    <row r="28" spans="1:1" x14ac:dyDescent="0.25">
      <c r="A28" t="s">
        <v>98</v>
      </c>
    </row>
    <row r="29" spans="1:1" x14ac:dyDescent="0.25">
      <c r="A29" t="s">
        <v>99</v>
      </c>
    </row>
    <row r="30" spans="1:1" x14ac:dyDescent="0.25">
      <c r="A30" t="s">
        <v>100</v>
      </c>
    </row>
    <row r="31" spans="1:1" x14ac:dyDescent="0.25">
      <c r="A31" t="s">
        <v>101</v>
      </c>
    </row>
    <row r="32" spans="1:1" x14ac:dyDescent="0.25">
      <c r="A32" t="s">
        <v>102</v>
      </c>
    </row>
    <row r="33" spans="1:1" x14ac:dyDescent="0.25">
      <c r="A33" t="s">
        <v>103</v>
      </c>
    </row>
    <row r="34" spans="1:1" x14ac:dyDescent="0.25">
      <c r="A34" t="s">
        <v>67</v>
      </c>
    </row>
    <row r="35" spans="1:1" x14ac:dyDescent="0.25">
      <c r="A35" t="s">
        <v>104</v>
      </c>
    </row>
    <row r="36" spans="1:1" x14ac:dyDescent="0.25">
      <c r="A36" t="s">
        <v>105</v>
      </c>
    </row>
    <row r="37" spans="1:1" x14ac:dyDescent="0.25">
      <c r="A37" t="s">
        <v>106</v>
      </c>
    </row>
    <row r="38" spans="1:1" x14ac:dyDescent="0.25">
      <c r="A38" t="s">
        <v>107</v>
      </c>
    </row>
    <row r="39" spans="1:1" x14ac:dyDescent="0.25">
      <c r="A39" t="s">
        <v>108</v>
      </c>
    </row>
    <row r="40" spans="1:1" x14ac:dyDescent="0.25">
      <c r="A40" t="s">
        <v>109</v>
      </c>
    </row>
    <row r="41" spans="1:1" x14ac:dyDescent="0.25">
      <c r="A41" t="s">
        <v>110</v>
      </c>
    </row>
    <row r="42" spans="1:1" x14ac:dyDescent="0.25">
      <c r="A42" t="s">
        <v>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State Apportionment</vt:lpstr>
      <vt:lpstr>Depreciation</vt:lpstr>
      <vt:lpstr>Revenue Analysis</vt:lpstr>
      <vt:lpstr>TB</vt:lpstr>
      <vt:lpstr>Tax Rates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2026-07-07T05:00:51Z</dcterms:created>
  <dcterms:modified xsi:type="dcterms:W3CDTF">2026-07-07T05:00:51Z</dcterms:modified>
</cp:coreProperties>
</file>