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hed-A Income" state="visible" r:id="rId4"/>
    <sheet sheetId="2" name="Sched-E Deductions" state="visible" r:id="rId5"/>
    <sheet sheetId="3" name="Fixed Assets" state="visible" r:id="rId6"/>
    <sheet sheetId="4" name="Depreciation" state="visible" r:id="rId7"/>
    <sheet sheetId="5" name="Tax Calc" state="visible" r:id="rId8"/>
    <sheet sheetId="6" name="_Calcs" state="hidden" r:id="rId9"/>
    <sheet sheetId="7" name="Cover" state="visible" r:id="rId10"/>
    <sheet sheetId="8" name="Notes" state="visible" r:id="rId11"/>
    <sheet sheetId="9" name="Instructions" state="visible" r:id="rId12"/>
  </sheets>
  <calcPr calcId="171027"/>
</workbook>
</file>

<file path=xl/sharedStrings.xml><?xml version="1.0" encoding="utf-8"?>
<sst xmlns="http://schemas.openxmlformats.org/spreadsheetml/2006/main" count="277" uniqueCount="194">
  <si>
    <t>Account #</t>
  </si>
  <si>
    <t>Description</t>
  </si>
  <si>
    <t>Per TB</t>
  </si>
  <si>
    <t>Per WP</t>
  </si>
  <si>
    <t>Difference</t>
  </si>
  <si>
    <t>Variance %</t>
  </si>
  <si>
    <t>4000</t>
  </si>
  <si>
    <t>Revenue — Product Sales</t>
  </si>
  <si>
    <t>4100</t>
  </si>
  <si>
    <t>Revenue — Service</t>
  </si>
  <si>
    <t>4200</t>
  </si>
  <si>
    <t>Interest Income</t>
  </si>
  <si>
    <t>4300</t>
  </si>
  <si>
    <t>Rental Income</t>
  </si>
  <si>
    <t>4400</t>
  </si>
  <si>
    <t>Royalty Income</t>
  </si>
  <si>
    <t>4500</t>
  </si>
  <si>
    <t>Capital Gains — ST</t>
  </si>
  <si>
    <t>4600</t>
  </si>
  <si>
    <t>Capital Gains — LT</t>
  </si>
  <si>
    <t>4700</t>
  </si>
  <si>
    <t>Other Income</t>
  </si>
  <si>
    <t/>
  </si>
  <si>
    <t>TOTAL GROSS RECEIPTS</t>
  </si>
  <si>
    <t>5000</t>
  </si>
  <si>
    <t>COGS — Materials</t>
  </si>
  <si>
    <t>5100</t>
  </si>
  <si>
    <t>COGS — Labor</t>
  </si>
  <si>
    <t>5200</t>
  </si>
  <si>
    <t>COGS — Overhead Allocation</t>
  </si>
  <si>
    <t>6000</t>
  </si>
  <si>
    <t>Salaries &amp; Wages — Officers</t>
  </si>
  <si>
    <t>6100</t>
  </si>
  <si>
    <t>Salaries &amp; Wages — Staff</t>
  </si>
  <si>
    <t>6200</t>
  </si>
  <si>
    <t>Payroll Taxes</t>
  </si>
  <si>
    <t>7000</t>
  </si>
  <si>
    <t>Depreciation — Book</t>
  </si>
  <si>
    <t>7100</t>
  </si>
  <si>
    <t>Amortization</t>
  </si>
  <si>
    <t>8000</t>
  </si>
  <si>
    <t>Rent Expense</t>
  </si>
  <si>
    <t>8100</t>
  </si>
  <si>
    <t>Utilities</t>
  </si>
  <si>
    <t>8200</t>
  </si>
  <si>
    <t>Insurance</t>
  </si>
  <si>
    <t>8300</t>
  </si>
  <si>
    <t>Professional Fees</t>
  </si>
  <si>
    <t>8400</t>
  </si>
  <si>
    <t>Office Supplies</t>
  </si>
  <si>
    <t>8500</t>
  </si>
  <si>
    <t>Meals &amp; Entertainment</t>
  </si>
  <si>
    <t>8600</t>
  </si>
  <si>
    <t>Travel</t>
  </si>
  <si>
    <t>8700</t>
  </si>
  <si>
    <t>Interest Expense</t>
  </si>
  <si>
    <t>8800</t>
  </si>
  <si>
    <t>Dues &amp; Subscriptions</t>
  </si>
  <si>
    <t>8900</t>
  </si>
  <si>
    <t>Bank Charges</t>
  </si>
  <si>
    <t>TOTAL DEDUCTIONS</t>
  </si>
  <si>
    <t>Asset #</t>
  </si>
  <si>
    <t>Cost Basis</t>
  </si>
  <si>
    <t>Accum Depr</t>
  </si>
  <si>
    <t>NBV</t>
  </si>
  <si>
    <t>Method</t>
  </si>
  <si>
    <t>Life (Yrs)</t>
  </si>
  <si>
    <t>FA-001</t>
  </si>
  <si>
    <t>Office Building</t>
  </si>
  <si>
    <t>SL</t>
  </si>
  <si>
    <t>FA-002</t>
  </si>
  <si>
    <t>Manufacturing Equipment</t>
  </si>
  <si>
    <t>200DB</t>
  </si>
  <si>
    <t>FA-003</t>
  </si>
  <si>
    <t>Furniture &amp; Fixtures</t>
  </si>
  <si>
    <t>FA-004</t>
  </si>
  <si>
    <t>Vehicles</t>
  </si>
  <si>
    <t>FA-005</t>
  </si>
  <si>
    <t>Computer Equipment</t>
  </si>
  <si>
    <t>FA-006</t>
  </si>
  <si>
    <t>Leasehold Improvements</t>
  </si>
  <si>
    <t>FA-007</t>
  </si>
  <si>
    <t>HVAC System</t>
  </si>
  <si>
    <t>FA-008</t>
  </si>
  <si>
    <t>Land</t>
  </si>
  <si>
    <t>N/A</t>
  </si>
  <si>
    <t>FA-009</t>
  </si>
  <si>
    <t>Warehouse Forklift</t>
  </si>
  <si>
    <t>FA-010</t>
  </si>
  <si>
    <t>Servers &amp; Network</t>
  </si>
  <si>
    <t>FA-011</t>
  </si>
  <si>
    <t>Security System</t>
  </si>
  <si>
    <t>TOTAL</t>
  </si>
  <si>
    <t>Asset</t>
  </si>
  <si>
    <t>Class</t>
  </si>
  <si>
    <t>Basis</t>
  </si>
  <si>
    <t>Prior Depr</t>
  </si>
  <si>
    <t>CY Depr</t>
  </si>
  <si>
    <t>Accum</t>
  </si>
  <si>
    <t>Real Property</t>
  </si>
  <si>
    <t>Manufacturing Equip.</t>
  </si>
  <si>
    <t>Equipment</t>
  </si>
  <si>
    <t>Furniture</t>
  </si>
  <si>
    <t>Delivery Vehicles</t>
  </si>
  <si>
    <t>Leasehold Improv.</t>
  </si>
  <si>
    <t>Leasehold</t>
  </si>
  <si>
    <t>Line</t>
  </si>
  <si>
    <t>Amount</t>
  </si>
  <si>
    <t>A</t>
  </si>
  <si>
    <t>Book Income (Pre-Tax)</t>
  </si>
  <si>
    <t>B</t>
  </si>
  <si>
    <t>M-1 Adjustments — Permanent</t>
  </si>
  <si>
    <t>C</t>
  </si>
  <si>
    <t>M-3 Adjustments — Temp (Favorable)</t>
  </si>
  <si>
    <t>D</t>
  </si>
  <si>
    <t>M-3 Adjustments — Temp (Unfavorable)</t>
  </si>
  <si>
    <t>E</t>
  </si>
  <si>
    <t>Federal Taxable Income</t>
  </si>
  <si>
    <t>F</t>
  </si>
  <si>
    <t>Federal Tax @ 21%</t>
  </si>
  <si>
    <t>G</t>
  </si>
  <si>
    <t>H</t>
  </si>
  <si>
    <t>I</t>
  </si>
  <si>
    <t>J</t>
  </si>
  <si>
    <t>NY Apportionment (20.0%)</t>
  </si>
  <si>
    <t>K</t>
  </si>
  <si>
    <t>L</t>
  </si>
  <si>
    <t>M</t>
  </si>
  <si>
    <t>N</t>
  </si>
  <si>
    <t>O</t>
  </si>
  <si>
    <t>Total Tax Provision</t>
  </si>
  <si>
    <t>Tax Rate Lookup Table</t>
  </si>
  <si>
    <t>Federal Corporate Rate</t>
  </si>
  <si>
    <t>CA Franchise Rate</t>
  </si>
  <si>
    <t>NY Corporate Rate</t>
  </si>
  <si>
    <t>TX Margin Tax Rate</t>
  </si>
  <si>
    <t>IL Corp Rate</t>
  </si>
  <si>
    <t>FL Corp Rate</t>
  </si>
  <si>
    <t>Internal Calculations</t>
  </si>
  <si>
    <t>Effective Tax Rate</t>
  </si>
  <si>
    <t>Weighted State Rate</t>
  </si>
  <si>
    <t>Combined ETR</t>
  </si>
  <si>
    <t>Henderson Manufacturing, Inc.</t>
  </si>
  <si>
    <t>2026 Tax Provision — Workpaper Binder</t>
  </si>
  <si>
    <t>Prepared by: M. Thompson</t>
  </si>
  <si>
    <t>Reviewed by: __________</t>
  </si>
  <si>
    <t>Date: December 31, 2026</t>
  </si>
  <si>
    <t>Period End: December 31, 2026</t>
  </si>
  <si>
    <t>Henderson Manufacturing — Engagement Notes</t>
  </si>
  <si>
    <t>1. Client provided 2026 trial balance on 01/20/2027.</t>
  </si>
  <si>
    <t>2. Fixed asset additions: $95,000 HVAC (07/2026), $28,000 Security (07/2026).</t>
  </si>
  <si>
    <t>3. State apportionment per 2026 sales-by-state report.</t>
  </si>
  <si>
    <t>4. Open item: Confirm §179 election for equipment additions.</t>
  </si>
  <si>
    <t>5. Open item: Verify California unitary group calculation.</t>
  </si>
  <si>
    <t>6. Texas margin tax — COGS vs. compensation deduction election pending.</t>
  </si>
  <si>
    <t>Tax Automation Blog — Paste Values Everywhere Sample</t>
  </si>
  <si>
    <t>This workbook simulates a completed tax engagement file ready for</t>
  </si>
  <si>
    <t>archiving. It contains formulas across 6 visible sheets that need</t>
  </si>
  <si>
    <t>to be frozen into static values before sending to the client or</t>
  </si>
  <si>
    <t>archiving in the file room.</t>
  </si>
  <si>
    <t>SHEETS WITH FORMULAS (5 visible):</t>
  </si>
  <si>
    <t xml:space="preserve">  • Sched-A Income — 11 formulas (variance calculations, subtotals)</t>
  </si>
  <si>
    <t xml:space="preserve">  • Sched-E Deductions — 18 formulas (variance, total deductions)</t>
  </si>
  <si>
    <t xml:space="preserve">  • Fixed Assets — 13 formulas (NBV = Cost - Accum Depr, totals)</t>
  </si>
  <si>
    <t xml:space="preserve">  • Depreciation — 22 formulas (CY depr calculation, accum depr)</t>
  </si>
  <si>
    <t xml:space="preserve">  • Tax Calc — 6 formulas (federal tax, state tax, total provision)</t>
  </si>
  <si>
    <t>SHEETS WITHOUT FORMULAS (2 visible):</t>
  </si>
  <si>
    <t xml:space="preserve">  • Cover — Text-only cover page. Should report 0 formulas.</t>
  </si>
  <si>
    <t xml:space="preserve">  • Notes — Engagement notes. Should report 0 formulas.</t>
  </si>
  <si>
    <t>HIDDEN SHEETS (1):</t>
  </si>
  <si>
    <t xml:space="preserve">  • _Calcs — Hidden calculation engine with 3 formulas.</t>
  </si>
  <si>
    <t xml:space="preserve">    This sheet is hidden and should NOT be processed by the macro.</t>
  </si>
  <si>
    <t xml:space="preserve">    It contains tax rate lookups and ETR calculations used during</t>
  </si>
  <si>
    <t xml:space="preserve">    preparation but not needed in the archived copy.</t>
  </si>
  <si>
    <t>EXPECTED MACRO OUTPUT:</t>
  </si>
  <si>
    <t xml:space="preserve">  • ~70 formula(s) converted across 5 sheet(s)</t>
  </si>
  <si>
    <t xml:space="preserve">  • Cover and Notes should appear with 0 formulas listed</t>
  </si>
  <si>
    <t xml:space="preserve">  • _Calcs (hidden) should NOT appear in the output</t>
  </si>
  <si>
    <t>HOW TO TEST:</t>
  </si>
  <si>
    <t xml:space="preserve">  1. SAVE A BACKUP COPY FIRST. Seriously. Do it.</t>
  </si>
  <si>
    <t xml:space="preserve">  2. Copy the PasteValuesEverywhere macro from the blog post</t>
  </si>
  <si>
    <t xml:space="preserve">     into VBA (Alt+F11 → Insert → Module → Paste)</t>
  </si>
  <si>
    <t xml:space="preserve">  3. Run the macro (Alt+F8 → PasteValuesEverywhere → Run)</t>
  </si>
  <si>
    <t xml:space="preserve">  4. Stage 1 warning: Read the text, click Yes</t>
  </si>
  <si>
    <t xml:space="preserve">  5. Stage 2 (FINAL): Read the text, click Yes</t>
  </si>
  <si>
    <t xml:space="preserve">  6. Verify the message box reports ~70 formulas across 5 sheets</t>
  </si>
  <si>
    <t xml:space="preserve">  7. Check: Sched-A Income column E (Difference) — formulas</t>
  </si>
  <si>
    <t xml:space="preserve">     should now be values (click a cell, formula bar shows number)</t>
  </si>
  <si>
    <t xml:space="preserve">  8. Check: Depreciation column F (CY Depr) — should be values</t>
  </si>
  <si>
    <t xml:space="preserve">  9. Check: Cover and Notes — should still be text (unchanged)</t>
  </si>
  <si>
    <t xml:space="preserve">  10. Right-click sheet tabs → Unhide — _Calcs should still have</t>
  </si>
  <si>
    <t xml:space="preserve">      its formulas intact (hidden sheets were skipped)</t>
  </si>
  <si>
    <t>IMPORTANT: Close without saving to restore all formulas for</t>
  </si>
  <si>
    <t>re-testing. The macro is IRREVERSIBLE — there is no undo.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</si>
</sst>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2323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1" width="16" customWidth="1"/>
    <col min="2" max="2" width="40" customWidth="1"/>
    <col min="3" max="6" width="1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>
        <v>3850000</v>
      </c>
      <c r="D2">
        <v>3850000</v>
      </c>
      <c r="F2">
        <f>E2-D2</f>
      </c>
    </row>
    <row r="3" spans="1:6" x14ac:dyDescent="0.25">
      <c r="A3" t="s">
        <v>8</v>
      </c>
      <c r="B3" t="s">
        <v>9</v>
      </c>
      <c r="C3">
        <v>1200000</v>
      </c>
      <c r="D3">
        <v>1200000</v>
      </c>
      <c r="F3">
        <f>E3-D3</f>
      </c>
    </row>
    <row r="4" spans="1:6" x14ac:dyDescent="0.25">
      <c r="A4" t="s">
        <v>10</v>
      </c>
      <c r="B4" t="s">
        <v>11</v>
      </c>
      <c r="C4">
        <v>15200</v>
      </c>
      <c r="D4">
        <v>15200</v>
      </c>
      <c r="F4">
        <f>E4-D4</f>
      </c>
    </row>
    <row r="5" spans="1:6" x14ac:dyDescent="0.25">
      <c r="A5" t="s">
        <v>12</v>
      </c>
      <c r="B5" t="s">
        <v>13</v>
      </c>
      <c r="C5">
        <v>48500</v>
      </c>
      <c r="D5">
        <v>48500</v>
      </c>
      <c r="F5">
        <f>E5-D5</f>
      </c>
    </row>
    <row r="6" spans="1:6" x14ac:dyDescent="0.25">
      <c r="A6" t="s">
        <v>14</v>
      </c>
      <c r="B6" t="s">
        <v>15</v>
      </c>
      <c r="C6">
        <v>32000</v>
      </c>
      <c r="D6">
        <v>31000</v>
      </c>
      <c r="F6">
        <f>E6-D6</f>
      </c>
    </row>
    <row r="7" spans="1:6" x14ac:dyDescent="0.25">
      <c r="A7" t="s">
        <v>16</v>
      </c>
      <c r="B7" t="s">
        <v>17</v>
      </c>
      <c r="C7">
        <v>18000</v>
      </c>
      <c r="D7">
        <v>18000</v>
      </c>
      <c r="F7">
        <f>E7-D7</f>
      </c>
    </row>
    <row r="8" spans="1:6" x14ac:dyDescent="0.25">
      <c r="A8" t="s">
        <v>18</v>
      </c>
      <c r="B8" t="s">
        <v>19</v>
      </c>
      <c r="C8">
        <v>45000</v>
      </c>
      <c r="D8">
        <v>45000</v>
      </c>
      <c r="F8">
        <f>E8-D8</f>
      </c>
    </row>
    <row r="9" spans="1:6" x14ac:dyDescent="0.25">
      <c r="A9" t="s">
        <v>20</v>
      </c>
      <c r="B9" t="s">
        <v>21</v>
      </c>
      <c r="C9">
        <v>12500</v>
      </c>
      <c r="D9">
        <v>12000</v>
      </c>
      <c r="F9">
        <f>E9-D9</f>
      </c>
    </row>
    <row r="10" spans="1:6" x14ac:dyDescent="0.25">
      <c r="A10" t="s">
        <v>22</v>
      </c>
      <c r="B10" t="s">
        <v>23</v>
      </c>
      <c r="D10">
        <f>SUM(D2:D9)</f>
      </c>
      <c r="E10">
        <f>SUM(E2:E9)</f>
      </c>
      <c r="F10">
        <f>E10-D10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FormatPr defaultRowHeight="15" outlineLevelRow="0" outlineLevelCol="0" x14ac:dyDescent="55"/>
  <cols>
    <col min="1" max="1" width="16" customWidth="1"/>
    <col min="2" max="2" width="40" customWidth="1"/>
    <col min="3" max="6" width="1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24</v>
      </c>
      <c r="B2" t="s">
        <v>25</v>
      </c>
      <c r="C2">
        <v>1280000</v>
      </c>
      <c r="D2">
        <v>1280000</v>
      </c>
      <c r="F2">
        <f>E2-D2</f>
      </c>
    </row>
    <row r="3" spans="1:6" x14ac:dyDescent="0.25">
      <c r="A3" t="s">
        <v>26</v>
      </c>
      <c r="B3" t="s">
        <v>27</v>
      </c>
      <c r="C3">
        <v>420000</v>
      </c>
      <c r="D3">
        <v>420000</v>
      </c>
      <c r="F3">
        <f>E3-D3</f>
      </c>
    </row>
    <row r="4" spans="1:6" x14ac:dyDescent="0.25">
      <c r="A4" t="s">
        <v>28</v>
      </c>
      <c r="B4" t="s">
        <v>29</v>
      </c>
      <c r="C4">
        <v>185000</v>
      </c>
      <c r="D4">
        <v>185000</v>
      </c>
      <c r="F4">
        <f>E4-D4</f>
      </c>
    </row>
    <row r="5" spans="1:6" x14ac:dyDescent="0.25">
      <c r="A5" t="s">
        <v>30</v>
      </c>
      <c r="B5" t="s">
        <v>31</v>
      </c>
      <c r="C5">
        <v>380000</v>
      </c>
      <c r="D5">
        <v>380000</v>
      </c>
      <c r="F5">
        <f>E5-D5</f>
      </c>
    </row>
    <row r="6" spans="1:6" x14ac:dyDescent="0.25">
      <c r="A6" t="s">
        <v>32</v>
      </c>
      <c r="B6" t="s">
        <v>33</v>
      </c>
      <c r="C6">
        <v>620000</v>
      </c>
      <c r="D6">
        <v>620000</v>
      </c>
      <c r="F6">
        <f>E6-D6</f>
      </c>
    </row>
    <row r="7" spans="1:6" x14ac:dyDescent="0.25">
      <c r="A7" t="s">
        <v>34</v>
      </c>
      <c r="B7" t="s">
        <v>35</v>
      </c>
      <c r="C7">
        <v>85000</v>
      </c>
      <c r="D7">
        <v>85000</v>
      </c>
      <c r="F7">
        <f>E7-D7</f>
      </c>
    </row>
    <row r="8" spans="1:6" x14ac:dyDescent="0.25">
      <c r="A8" t="s">
        <v>36</v>
      </c>
      <c r="B8" t="s">
        <v>37</v>
      </c>
      <c r="C8">
        <v>95000</v>
      </c>
      <c r="D8">
        <v>95000</v>
      </c>
      <c r="F8">
        <f>E8-D8</f>
      </c>
    </row>
    <row r="9" spans="1:6" x14ac:dyDescent="0.25">
      <c r="A9" t="s">
        <v>38</v>
      </c>
      <c r="B9" t="s">
        <v>39</v>
      </c>
      <c r="C9">
        <v>12000</v>
      </c>
      <c r="D9">
        <v>12000</v>
      </c>
      <c r="F9">
        <f>E9-D9</f>
      </c>
    </row>
    <row r="10" spans="1:6" x14ac:dyDescent="0.25">
      <c r="A10" t="s">
        <v>40</v>
      </c>
      <c r="B10" t="s">
        <v>41</v>
      </c>
      <c r="C10">
        <v>120000</v>
      </c>
      <c r="D10">
        <v>120000</v>
      </c>
      <c r="F10">
        <f>E10-D10</f>
      </c>
    </row>
    <row r="11" spans="1:6" x14ac:dyDescent="0.25">
      <c r="A11" t="s">
        <v>42</v>
      </c>
      <c r="B11" t="s">
        <v>43</v>
      </c>
      <c r="C11">
        <v>28000</v>
      </c>
      <c r="D11">
        <v>28000</v>
      </c>
      <c r="F11">
        <f>E11-D11</f>
      </c>
    </row>
    <row r="12" spans="1:6" x14ac:dyDescent="0.25">
      <c r="A12" t="s">
        <v>44</v>
      </c>
      <c r="B12" t="s">
        <v>45</v>
      </c>
      <c r="C12">
        <v>42000</v>
      </c>
      <c r="D12">
        <v>42000</v>
      </c>
      <c r="F12">
        <f>E12-D12</f>
      </c>
    </row>
    <row r="13" spans="1:6" x14ac:dyDescent="0.25">
      <c r="A13" t="s">
        <v>46</v>
      </c>
      <c r="B13" t="s">
        <v>47</v>
      </c>
      <c r="C13">
        <v>35000</v>
      </c>
      <c r="D13">
        <v>35000</v>
      </c>
      <c r="F13">
        <f>E13-D13</f>
      </c>
    </row>
    <row r="14" spans="1:6" x14ac:dyDescent="0.25">
      <c r="A14" t="s">
        <v>48</v>
      </c>
      <c r="B14" t="s">
        <v>49</v>
      </c>
      <c r="C14">
        <v>8500</v>
      </c>
      <c r="D14">
        <v>8500</v>
      </c>
      <c r="F14">
        <f>E14-D14</f>
      </c>
    </row>
    <row r="15" spans="1:6" x14ac:dyDescent="0.25">
      <c r="A15" t="s">
        <v>50</v>
      </c>
      <c r="B15" t="s">
        <v>51</v>
      </c>
      <c r="C15">
        <v>24000</v>
      </c>
      <c r="D15">
        <v>24000</v>
      </c>
      <c r="F15">
        <f>E15-D15</f>
      </c>
    </row>
    <row r="16" spans="1:6" x14ac:dyDescent="0.25">
      <c r="A16" t="s">
        <v>52</v>
      </c>
      <c r="B16" t="s">
        <v>53</v>
      </c>
      <c r="C16">
        <v>18500</v>
      </c>
      <c r="D16">
        <v>18500</v>
      </c>
      <c r="F16">
        <f>E16-D16</f>
      </c>
    </row>
    <row r="17" spans="1:6" x14ac:dyDescent="0.25">
      <c r="A17" t="s">
        <v>54</v>
      </c>
      <c r="B17" t="s">
        <v>55</v>
      </c>
      <c r="C17">
        <v>45000</v>
      </c>
      <c r="D17">
        <v>45000</v>
      </c>
      <c r="F17">
        <f>E17-D17</f>
      </c>
    </row>
    <row r="18" spans="1:6" x14ac:dyDescent="0.25">
      <c r="A18" t="s">
        <v>56</v>
      </c>
      <c r="B18" t="s">
        <v>57</v>
      </c>
      <c r="C18">
        <v>3200</v>
      </c>
      <c r="D18">
        <v>3200</v>
      </c>
      <c r="F18">
        <f>E18-D18</f>
      </c>
    </row>
    <row r="19" spans="1:6" x14ac:dyDescent="0.25">
      <c r="A19" t="s">
        <v>58</v>
      </c>
      <c r="B19" t="s">
        <v>59</v>
      </c>
      <c r="C19">
        <v>1800</v>
      </c>
      <c r="D19">
        <v>1800</v>
      </c>
    </row>
    <row r="20" spans="1:6" x14ac:dyDescent="0.25">
      <c r="A20" t="s">
        <v>22</v>
      </c>
      <c r="B20" t="s">
        <v>22</v>
      </c>
      <c r="C20" t="s">
        <v>22</v>
      </c>
      <c r="D20" t="s">
        <v>22</v>
      </c>
      <c r="E20">
        <f>SUM(E2:E18)</f>
      </c>
      <c r="F20" t="s">
        <v>22</v>
      </c>
    </row>
    <row r="21" spans="1:6" x14ac:dyDescent="0.25">
      <c r="A21" t="s">
        <v>22</v>
      </c>
      <c r="B21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FormatPr defaultRowHeight="15" outlineLevelRow="0" outlineLevelCol="0" x14ac:dyDescent="55"/>
  <cols>
    <col min="1" max="1" width="16" customWidth="1"/>
    <col min="2" max="2" width="40" customWidth="1"/>
    <col min="3" max="7" width="16" customWidth="1"/>
  </cols>
  <sheetData>
    <row r="1" spans="1:7" s="1" customFormat="1" x14ac:dyDescent="0.25">
      <c r="A1" s="1" t="s">
        <v>61</v>
      </c>
      <c r="B1" s="1" t="s">
        <v>1</v>
      </c>
      <c r="C1" s="1" t="s">
        <v>62</v>
      </c>
      <c r="D1" s="1" t="s">
        <v>63</v>
      </c>
      <c r="E1" s="1" t="s">
        <v>64</v>
      </c>
      <c r="F1" s="1" t="s">
        <v>65</v>
      </c>
      <c r="G1" s="1" t="s">
        <v>66</v>
      </c>
    </row>
    <row r="2" spans="1:7" x14ac:dyDescent="0.25">
      <c r="A2" t="s">
        <v>67</v>
      </c>
      <c r="B2" t="s">
        <v>68</v>
      </c>
      <c r="C2">
        <v>800000</v>
      </c>
      <c r="D2">
        <v>320000</v>
      </c>
      <c r="E2">
        <f>C2-D2</f>
      </c>
      <c r="F2" t="s">
        <v>69</v>
      </c>
      <c r="G2">
        <v>39</v>
      </c>
    </row>
    <row r="3" spans="1:7" x14ac:dyDescent="0.25">
      <c r="A3" t="s">
        <v>70</v>
      </c>
      <c r="B3" t="s">
        <v>71</v>
      </c>
      <c r="C3">
        <v>250000</v>
      </c>
      <c r="D3">
        <v>125000</v>
      </c>
      <c r="E3">
        <f>C3-D3</f>
      </c>
      <c r="F3" t="s">
        <v>72</v>
      </c>
      <c r="G3">
        <v>7</v>
      </c>
    </row>
    <row r="4" spans="1:7" x14ac:dyDescent="0.25">
      <c r="A4" t="s">
        <v>73</v>
      </c>
      <c r="B4" t="s">
        <v>74</v>
      </c>
      <c r="C4">
        <v>85000</v>
      </c>
      <c r="D4">
        <v>34000</v>
      </c>
      <c r="E4">
        <f>C4-D4</f>
      </c>
      <c r="F4" t="s">
        <v>72</v>
      </c>
      <c r="G4">
        <v>7</v>
      </c>
    </row>
    <row r="5" spans="1:7" x14ac:dyDescent="0.25">
      <c r="A5" t="s">
        <v>75</v>
      </c>
      <c r="B5" t="s">
        <v>76</v>
      </c>
      <c r="C5">
        <v>120000</v>
      </c>
      <c r="D5">
        <v>60000</v>
      </c>
      <c r="E5">
        <f>C5-D5</f>
      </c>
      <c r="F5" t="s">
        <v>72</v>
      </c>
      <c r="G5">
        <v>5</v>
      </c>
    </row>
    <row r="6" spans="1:7" x14ac:dyDescent="0.25">
      <c r="A6" t="s">
        <v>77</v>
      </c>
      <c r="B6" t="s">
        <v>78</v>
      </c>
      <c r="C6">
        <v>45000</v>
      </c>
      <c r="D6">
        <v>27000</v>
      </c>
      <c r="E6">
        <f>C6-D6</f>
      </c>
      <c r="F6" t="s">
        <v>72</v>
      </c>
      <c r="G6">
        <v>5</v>
      </c>
    </row>
    <row r="7" spans="1:7" x14ac:dyDescent="0.25">
      <c r="A7" t="s">
        <v>79</v>
      </c>
      <c r="B7" t="s">
        <v>80</v>
      </c>
      <c r="C7">
        <v>180000</v>
      </c>
      <c r="D7">
        <v>72000</v>
      </c>
      <c r="E7">
        <f>C7-D7</f>
      </c>
      <c r="F7" t="s">
        <v>69</v>
      </c>
      <c r="G7">
        <v>15</v>
      </c>
    </row>
    <row r="8" spans="1:7" x14ac:dyDescent="0.25">
      <c r="A8" t="s">
        <v>81</v>
      </c>
      <c r="B8" t="s">
        <v>82</v>
      </c>
      <c r="C8">
        <v>95000</v>
      </c>
      <c r="D8">
        <v>12000</v>
      </c>
      <c r="E8">
        <f>C8-D8</f>
      </c>
      <c r="F8" t="s">
        <v>69</v>
      </c>
      <c r="G8">
        <v>39</v>
      </c>
    </row>
    <row r="9" spans="1:7" x14ac:dyDescent="0.25">
      <c r="A9" t="s">
        <v>83</v>
      </c>
      <c r="B9" t="s">
        <v>84</v>
      </c>
      <c r="C9">
        <v>350000</v>
      </c>
      <c r="D9">
        <v>0</v>
      </c>
      <c r="E9">
        <f>C9-D9</f>
      </c>
      <c r="F9" t="s">
        <v>85</v>
      </c>
      <c r="G9">
        <v>0</v>
      </c>
    </row>
    <row r="10" spans="1:7" x14ac:dyDescent="0.25">
      <c r="A10" t="s">
        <v>86</v>
      </c>
      <c r="B10" t="s">
        <v>87</v>
      </c>
      <c r="C10">
        <v>35000</v>
      </c>
      <c r="D10">
        <v>22400</v>
      </c>
      <c r="E10">
        <f>C10-D10</f>
      </c>
      <c r="F10" t="s">
        <v>72</v>
      </c>
      <c r="G10">
        <v>5</v>
      </c>
    </row>
    <row r="11" spans="1:7" x14ac:dyDescent="0.25">
      <c r="A11" t="s">
        <v>88</v>
      </c>
      <c r="B11" t="s">
        <v>89</v>
      </c>
      <c r="C11">
        <v>22000</v>
      </c>
      <c r="D11">
        <v>14080</v>
      </c>
      <c r="E11">
        <f>C11-D11</f>
      </c>
      <c r="F11" t="s">
        <v>72</v>
      </c>
      <c r="G11">
        <v>5</v>
      </c>
    </row>
    <row r="12" spans="1:7" x14ac:dyDescent="0.25">
      <c r="A12" t="s">
        <v>90</v>
      </c>
      <c r="B12" t="s">
        <v>91</v>
      </c>
      <c r="C12">
        <f>SUM(C2:C11)</f>
      </c>
      <c r="D12">
        <f>SUM(D2:D11)</f>
      </c>
      <c r="E12">
        <f>C12-D12</f>
      </c>
      <c r="F12" t="s">
        <v>69</v>
      </c>
      <c r="G12">
        <v>7</v>
      </c>
    </row>
    <row r="13" spans="1:7" x14ac:dyDescent="0.25">
      <c r="A13" t="s">
        <v>22</v>
      </c>
      <c r="B13" t="s">
        <v>92</v>
      </c>
      <c r="F13" t="s">
        <v>22</v>
      </c>
      <c r="G1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FormatPr defaultRowHeight="15" outlineLevelRow="0" outlineLevelCol="0" x14ac:dyDescent="55"/>
  <cols>
    <col min="1" max="1" width="16" customWidth="1"/>
    <col min="2" max="2" width="40" customWidth="1"/>
    <col min="3" max="8" width="16" customWidth="1"/>
  </cols>
  <sheetData>
    <row r="1" spans="1:8" s="1" customFormat="1" x14ac:dyDescent="0.25">
      <c r="A1" s="1" t="s">
        <v>93</v>
      </c>
      <c r="B1" s="1" t="s">
        <v>94</v>
      </c>
      <c r="C1" s="1" t="s">
        <v>95</v>
      </c>
      <c r="D1" s="1" t="s">
        <v>65</v>
      </c>
      <c r="E1" s="1" t="s">
        <v>66</v>
      </c>
      <c r="F1" s="1" t="s">
        <v>96</v>
      </c>
      <c r="G1" s="1" t="s">
        <v>97</v>
      </c>
      <c r="H1" s="1" t="s">
        <v>98</v>
      </c>
    </row>
    <row r="2" spans="1:8" x14ac:dyDescent="0.25">
      <c r="A2" t="s">
        <v>68</v>
      </c>
      <c r="B2" t="s">
        <v>99</v>
      </c>
      <c r="C2">
        <v>800000</v>
      </c>
      <c r="D2" t="s">
        <v>69</v>
      </c>
      <c r="E2">
        <v>39</v>
      </c>
      <c r="F2">
        <f>C2/D2</f>
      </c>
      <c r="G2">
        <f>E2+F2</f>
      </c>
    </row>
    <row r="3" spans="1:8" x14ac:dyDescent="0.25">
      <c r="A3" t="s">
        <v>100</v>
      </c>
      <c r="B3" t="s">
        <v>101</v>
      </c>
      <c r="C3">
        <v>250000</v>
      </c>
      <c r="D3" t="s">
        <v>72</v>
      </c>
      <c r="E3">
        <v>7</v>
      </c>
      <c r="F3">
        <f>C3/D3*2</f>
      </c>
      <c r="G3">
        <f>E3+F3</f>
      </c>
    </row>
    <row r="4" spans="1:8" x14ac:dyDescent="0.25">
      <c r="A4" t="s">
        <v>74</v>
      </c>
      <c r="B4" t="s">
        <v>102</v>
      </c>
      <c r="C4">
        <v>85000</v>
      </c>
      <c r="D4" t="s">
        <v>72</v>
      </c>
      <c r="E4">
        <v>7</v>
      </c>
      <c r="F4">
        <f>C4/D4*2</f>
      </c>
      <c r="G4">
        <f>E4+F4</f>
      </c>
    </row>
    <row r="5" spans="1:8" x14ac:dyDescent="0.25">
      <c r="A5" t="s">
        <v>103</v>
      </c>
      <c r="B5" t="s">
        <v>76</v>
      </c>
      <c r="C5">
        <v>120000</v>
      </c>
      <c r="D5" t="s">
        <v>72</v>
      </c>
      <c r="E5">
        <v>5</v>
      </c>
      <c r="F5">
        <f>C5/D5*2</f>
      </c>
      <c r="G5">
        <f>E5+F5</f>
      </c>
    </row>
    <row r="6" spans="1:8" x14ac:dyDescent="0.25">
      <c r="A6" t="s">
        <v>78</v>
      </c>
      <c r="B6" t="s">
        <v>101</v>
      </c>
      <c r="C6">
        <v>45000</v>
      </c>
      <c r="D6" t="s">
        <v>72</v>
      </c>
      <c r="E6">
        <v>5</v>
      </c>
      <c r="F6">
        <f>C6/D6*2</f>
      </c>
      <c r="G6">
        <f>E6+F6</f>
      </c>
    </row>
    <row r="7" spans="1:8" x14ac:dyDescent="0.25">
      <c r="A7" t="s">
        <v>104</v>
      </c>
      <c r="B7" t="s">
        <v>105</v>
      </c>
      <c r="C7">
        <v>180000</v>
      </c>
      <c r="D7" t="s">
        <v>69</v>
      </c>
      <c r="E7">
        <v>15</v>
      </c>
      <c r="F7">
        <f>C7/D7</f>
      </c>
      <c r="G7">
        <f>E7+F7</f>
      </c>
    </row>
    <row r="8" spans="1:8" x14ac:dyDescent="0.25">
      <c r="A8" t="s">
        <v>82</v>
      </c>
      <c r="B8" t="s">
        <v>99</v>
      </c>
      <c r="C8">
        <v>95000</v>
      </c>
      <c r="D8" t="s">
        <v>69</v>
      </c>
      <c r="E8">
        <v>39</v>
      </c>
      <c r="F8">
        <f>0</f>
      </c>
      <c r="G8">
        <f>E8+F8</f>
      </c>
    </row>
    <row r="9" spans="1:8" x14ac:dyDescent="0.25">
      <c r="A9" t="s">
        <v>84</v>
      </c>
      <c r="B9" t="s">
        <v>99</v>
      </c>
      <c r="C9">
        <v>350000</v>
      </c>
      <c r="D9" t="s">
        <v>85</v>
      </c>
      <c r="E9">
        <v>0</v>
      </c>
      <c r="F9">
        <f>C9/D9*2</f>
      </c>
      <c r="G9">
        <f>E9+F9</f>
      </c>
    </row>
    <row r="10" spans="1:8" x14ac:dyDescent="0.25">
      <c r="A10" t="s">
        <v>87</v>
      </c>
      <c r="B10" t="s">
        <v>101</v>
      </c>
      <c r="C10">
        <v>35000</v>
      </c>
      <c r="D10" t="s">
        <v>72</v>
      </c>
      <c r="E10">
        <v>5</v>
      </c>
      <c r="F10">
        <f>C10/D10*2</f>
      </c>
      <c r="G10">
        <f>E10+F10</f>
      </c>
    </row>
    <row r="11" spans="1:8" x14ac:dyDescent="0.25">
      <c r="A11" t="s">
        <v>89</v>
      </c>
      <c r="B11" t="s">
        <v>101</v>
      </c>
      <c r="C11">
        <v>22000</v>
      </c>
      <c r="D11" t="s">
        <v>72</v>
      </c>
      <c r="E11">
        <v>5</v>
      </c>
      <c r="F11">
        <f>C11/D11</f>
      </c>
      <c r="G11">
        <f>E11+F11</f>
      </c>
    </row>
    <row r="12" spans="1:8" x14ac:dyDescent="0.25">
      <c r="A12" t="s">
        <v>91</v>
      </c>
      <c r="B12" t="s">
        <v>101</v>
      </c>
      <c r="C12">
        <v>28000</v>
      </c>
      <c r="D12" t="s">
        <v>69</v>
      </c>
      <c r="E12">
        <v>7</v>
      </c>
      <c r="F12">
        <v>4000</v>
      </c>
    </row>
    <row r="13" spans="1:8" x14ac:dyDescent="0.25">
      <c r="A13" t="s">
        <v>22</v>
      </c>
      <c r="B13" t="s">
        <v>22</v>
      </c>
      <c r="C13" t="s">
        <v>22</v>
      </c>
      <c r="D13" t="s">
        <v>22</v>
      </c>
      <c r="E13" t="s">
        <v>22</v>
      </c>
      <c r="F13">
        <f>SUM(F2:F11)</f>
      </c>
      <c r="G13">
        <f>SUM(G2:G11)</f>
      </c>
      <c r="H13" t="s">
        <v>22</v>
      </c>
    </row>
    <row r="14" spans="1:7" x14ac:dyDescent="0.25">
      <c r="A14" t="s">
        <v>92</v>
      </c>
      <c r="B14" t="s">
        <v>22</v>
      </c>
      <c r="C14" t="s">
        <v>22</v>
      </c>
      <c r="D14" t="s">
        <v>22</v>
      </c>
      <c r="E14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FormatPr defaultRowHeight="15" outlineLevelRow="0" outlineLevelCol="0" x14ac:dyDescent="55"/>
  <cols>
    <col min="1" max="1" width="16" customWidth="1"/>
    <col min="2" max="2" width="40" customWidth="1"/>
    <col min="3" max="3" width="16" customWidth="1"/>
  </cols>
  <sheetData>
    <row r="1" spans="1:3" s="1" customFormat="1" x14ac:dyDescent="0.25">
      <c r="A1" s="1" t="s">
        <v>106</v>
      </c>
      <c r="B1" s="1" t="s">
        <v>1</v>
      </c>
      <c r="C1" s="1" t="s">
        <v>107</v>
      </c>
    </row>
    <row r="2" spans="1:3" x14ac:dyDescent="0.25">
      <c r="A2" t="s">
        <v>108</v>
      </c>
      <c r="B2" t="s">
        <v>109</v>
      </c>
      <c r="C2">
        <v>2500000</v>
      </c>
    </row>
    <row r="3" spans="1:3" x14ac:dyDescent="0.25">
      <c r="A3" t="s">
        <v>110</v>
      </c>
      <c r="B3" t="s">
        <v>111</v>
      </c>
      <c r="C3">
        <v>26500</v>
      </c>
    </row>
    <row r="4" spans="1:3" x14ac:dyDescent="0.25">
      <c r="A4" t="s">
        <v>112</v>
      </c>
      <c r="B4" t="s">
        <v>113</v>
      </c>
      <c r="C4">
        <v>-85000</v>
      </c>
    </row>
    <row r="5" spans="1:3" x14ac:dyDescent="0.25">
      <c r="A5" t="s">
        <v>114</v>
      </c>
      <c r="B5" t="s">
        <v>115</v>
      </c>
      <c r="C5">
        <v>220000</v>
      </c>
    </row>
    <row r="6" spans="1:3" x14ac:dyDescent="0.25">
      <c r="A6" t="s">
        <v>116</v>
      </c>
      <c r="B6" t="s">
        <v>117</v>
      </c>
    </row>
    <row r="7" spans="1:3" x14ac:dyDescent="0.25">
      <c r="A7" t="s">
        <v>118</v>
      </c>
      <c r="B7" t="s">
        <v>119</v>
      </c>
    </row>
    <row r="8" spans="1:3" x14ac:dyDescent="0.25">
      <c r="A8" t="s">
        <v>120</v>
      </c>
      <c r="B8" t="s">
        <v>22</v>
      </c>
      <c r="C8" t="s">
        <v>22</v>
      </c>
    </row>
    <row r="9" spans="1:3" x14ac:dyDescent="0.25">
      <c r="A9" t="s">
        <v>121</v>
      </c>
      <c r="B9">
        <f>B2+B3+B4+B5-B6-B7+B8</f>
      </c>
      <c r="C9">
        <v>1250000</v>
      </c>
    </row>
    <row r="10" spans="1:3" x14ac:dyDescent="0.25">
      <c r="A10" t="s">
        <v>122</v>
      </c>
      <c r="B10">
        <f>B9*0.21</f>
      </c>
    </row>
    <row r="11" spans="1:3" x14ac:dyDescent="0.25">
      <c r="A11" t="s">
        <v>123</v>
      </c>
      <c r="B11" t="s">
        <v>124</v>
      </c>
    </row>
    <row r="12" spans="1:3" x14ac:dyDescent="0.25">
      <c r="A12" t="s">
        <v>125</v>
      </c>
      <c r="B12">
        <f>B11*0.0884</f>
      </c>
    </row>
    <row r="13" spans="1:3" x14ac:dyDescent="0.25">
      <c r="A13" t="s">
        <v>126</v>
      </c>
      <c r="B13">
        <f>B11*0.0725</f>
      </c>
    </row>
    <row r="14" spans="1:3" x14ac:dyDescent="0.25">
      <c r="A14" t="s">
        <v>127</v>
      </c>
      <c r="B14">
        <f>B11*0.075</f>
      </c>
    </row>
    <row r="15" spans="1:3" x14ac:dyDescent="0.25">
      <c r="A15" t="s">
        <v>128</v>
      </c>
      <c r="B15" t="s">
        <v>22</v>
      </c>
      <c r="C15" t="s">
        <v>22</v>
      </c>
    </row>
    <row r="16" spans="1:3" x14ac:dyDescent="0.25">
      <c r="A16" t="s">
        <v>129</v>
      </c>
      <c r="B16" t="s">
        <v>130</v>
      </c>
    </row>
    <row r="17" spans="2:2" x14ac:dyDescent="0.25">
      <c r="B17">
        <f>B10+B12+B13+B14+B15+B16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FormatPr defaultRowHeight="15" outlineLevelRow="0" outlineLevelCol="0" x14ac:dyDescent="55"/>
  <cols>
    <col min="1" max="1" width="35" customWidth="1"/>
    <col min="2" max="2" width="16" customWidth="1"/>
  </cols>
  <sheetData>
    <row r="1" spans="1:2" s="1" customFormat="1" x14ac:dyDescent="0.25">
      <c r="A1" s="1" t="s">
        <v>131</v>
      </c>
      <c r="B1" s="1" t="s">
        <v>22</v>
      </c>
    </row>
    <row r="2" spans="1:2" x14ac:dyDescent="0.25">
      <c r="A2" t="s">
        <v>132</v>
      </c>
      <c r="B2">
        <v>0.21</v>
      </c>
    </row>
    <row r="3" spans="1:2" x14ac:dyDescent="0.25">
      <c r="A3" t="s">
        <v>133</v>
      </c>
      <c r="B3">
        <v>0.0884</v>
      </c>
    </row>
    <row r="4" spans="1:2" x14ac:dyDescent="0.25">
      <c r="A4" t="s">
        <v>134</v>
      </c>
      <c r="B4">
        <v>0.0725</v>
      </c>
    </row>
    <row r="5" spans="1:2" x14ac:dyDescent="0.25">
      <c r="A5" t="s">
        <v>135</v>
      </c>
      <c r="B5">
        <v>0.0075</v>
      </c>
    </row>
    <row r="6" spans="1:2" x14ac:dyDescent="0.25">
      <c r="A6" t="s">
        <v>136</v>
      </c>
      <c r="B6">
        <v>0.095</v>
      </c>
    </row>
    <row r="7" spans="1:2" x14ac:dyDescent="0.25">
      <c r="A7" t="s">
        <v>137</v>
      </c>
      <c r="B7">
        <v>0.055</v>
      </c>
    </row>
    <row r="8" spans="1:2" x14ac:dyDescent="0.25">
      <c r="A8" t="s">
        <v>22</v>
      </c>
      <c r="B8" t="s">
        <v>22</v>
      </c>
    </row>
    <row r="9" spans="1:2" x14ac:dyDescent="0.25">
      <c r="A9" t="s">
        <v>138</v>
      </c>
      <c r="B9" t="s">
        <v>22</v>
      </c>
    </row>
    <row r="10" spans="1:2" x14ac:dyDescent="0.25">
      <c r="A10" t="s">
        <v>139</v>
      </c>
      <c r="B10">
        <f>B10/B9</f>
      </c>
    </row>
    <row r="11" spans="1:2" x14ac:dyDescent="0.25">
      <c r="A11" t="s">
        <v>140</v>
      </c>
      <c r="B11">
        <f>(B12+B13+B14+B15+B16)/B11</f>
      </c>
    </row>
    <row r="12" spans="1:2" x14ac:dyDescent="0.25">
      <c r="A12" t="s">
        <v>141</v>
      </c>
      <c r="B12">
        <f>B17/B9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FormatPr defaultRowHeight="15" outlineLevelRow="0" outlineLevelCol="0" x14ac:dyDescent="55"/>
  <cols>
    <col min="1" max="1" width="60" customWidth="1"/>
  </cols>
  <sheetData>
    <row r="1" spans="1:1" x14ac:dyDescent="0.25">
      <c r="A1" t="s">
        <v>22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22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22</v>
      </c>
    </row>
    <row r="9" spans="1:1" x14ac:dyDescent="0.25">
      <c r="A9" t="s">
        <v>147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FormatPr defaultRowHeight="15" outlineLevelRow="0" outlineLevelCol="0" x14ac:dyDescent="55"/>
  <cols>
    <col min="1" max="1" width="80" customWidth="1"/>
  </cols>
  <sheetData>
    <row r="1" spans="1:1" x14ac:dyDescent="0.25">
      <c r="A1" t="s">
        <v>148</v>
      </c>
    </row>
    <row r="2" spans="1:1" x14ac:dyDescent="0.25">
      <c r="A2" t="s">
        <v>22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6"/>
  <sheetFormatPr defaultRowHeight="15" outlineLevelRow="0" outlineLevelCol="0" x14ac:dyDescent="55"/>
  <cols>
    <col min="1" max="1" width="78" customWidth="1"/>
  </cols>
  <sheetData>
    <row r="1" spans="1:1" x14ac:dyDescent="0.25">
      <c r="A1" t="s">
        <v>155</v>
      </c>
    </row>
    <row r="2" spans="1:1" x14ac:dyDescent="0.25">
      <c r="A2" t="s">
        <v>22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  <row r="6" spans="1:1" x14ac:dyDescent="0.25">
      <c r="A6" t="s">
        <v>159</v>
      </c>
    </row>
    <row r="7" spans="1:1" x14ac:dyDescent="0.25">
      <c r="A7" t="s">
        <v>22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22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22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22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22</v>
      </c>
    </row>
    <row r="30" spans="1:1" x14ac:dyDescent="0.25">
      <c r="A30" t="s">
        <v>178</v>
      </c>
    </row>
    <row r="31" spans="1:1" x14ac:dyDescent="0.25">
      <c r="A31" t="s">
        <v>179</v>
      </c>
    </row>
    <row r="32" spans="1:1" x14ac:dyDescent="0.25">
      <c r="A32" t="s">
        <v>180</v>
      </c>
    </row>
    <row r="33" spans="1:1" x14ac:dyDescent="0.25">
      <c r="A33" t="s">
        <v>181</v>
      </c>
    </row>
    <row r="34" spans="1:1" x14ac:dyDescent="0.25">
      <c r="A34" t="s">
        <v>182</v>
      </c>
    </row>
    <row r="35" spans="1:1" x14ac:dyDescent="0.25">
      <c r="A35" t="s">
        <v>183</v>
      </c>
    </row>
    <row r="36" spans="1:1" x14ac:dyDescent="0.25">
      <c r="A36" t="s">
        <v>184</v>
      </c>
    </row>
    <row r="37" spans="1:1" x14ac:dyDescent="0.25">
      <c r="A37" t="s">
        <v>185</v>
      </c>
    </row>
    <row r="38" spans="1:1" x14ac:dyDescent="0.25">
      <c r="A38" t="s">
        <v>186</v>
      </c>
    </row>
    <row r="39" spans="1:1" x14ac:dyDescent="0.25">
      <c r="A39" t="s">
        <v>187</v>
      </c>
    </row>
    <row r="40" spans="1:1" x14ac:dyDescent="0.25">
      <c r="A40" t="s">
        <v>188</v>
      </c>
    </row>
    <row r="41" spans="1:1" x14ac:dyDescent="0.25">
      <c r="A41" t="s">
        <v>189</v>
      </c>
    </row>
    <row r="42" spans="1:1" x14ac:dyDescent="0.25">
      <c r="A42" t="s">
        <v>190</v>
      </c>
    </row>
    <row r="43" spans="1:1" x14ac:dyDescent="0.25">
      <c r="A43" t="s">
        <v>191</v>
      </c>
    </row>
    <row r="44" spans="1:1" x14ac:dyDescent="0.25">
      <c r="A44" t="s">
        <v>22</v>
      </c>
    </row>
    <row r="45" spans="1:1" x14ac:dyDescent="0.25">
      <c r="A45" t="s">
        <v>192</v>
      </c>
    </row>
    <row r="46" spans="1:1" x14ac:dyDescent="0.25">
      <c r="A46" t="s">
        <v>193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Sched-A Income</vt:lpstr>
      <vt:lpstr>Sched-E Deductions</vt:lpstr>
      <vt:lpstr>Fixed Assets</vt:lpstr>
      <vt:lpstr>Depreciation</vt:lpstr>
      <vt:lpstr>Tax Calc</vt:lpstr>
      <vt:lpstr>_Calcs</vt:lpstr>
      <vt:lpstr>Cover</vt:lpstr>
      <vt:lpstr>Notes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2026-07-07T05:00:50Z</dcterms:created>
  <dcterms:modified xsi:type="dcterms:W3CDTF">2026-07-07T05:00:50Z</dcterms:modified>
</cp:coreProperties>
</file>