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B Import" sheetId="1" r:id="rId1"/>
    <sheet name="State Apportionment" sheetId="2" r:id="rId2"/>
    <sheet name="JE Log" sheetId="3" r:id="rId3"/>
    <sheet name="Instructions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workbookViewId="0"/>
  </sheetViews>
  <cols>
    <col min="1" max="1" width="10.83203125" customWidth="1"/>
    <col min="2" max="2" width="28.83203125" customWidth="1"/>
    <col min="3" max="3" width="16.83203125" customWidth="1"/>
    <col min="4" max="4" width="15.83203125" customWidth="1"/>
    <col min="5" max="5" width="15.83203125" customWidth="1"/>
    <col min="6" max="6" width="15.83203125" customWidth="1"/>
    <col min="7" max="7" width="14.83203125" customWidth="1"/>
  </cols>
  <sheetData>
    <row r="1">
      <c r="A1" t="str">
        <v>Account</v>
      </c>
      <c r="B1" t="str">
        <v>Description</v>
      </c>
      <c r="C1" t="str">
        <v>Type</v>
      </c>
      <c r="D1" t="str">
        <v>PY Balance</v>
      </c>
      <c r="E1" t="str">
        <v>CY Balance</v>
      </c>
      <c r="F1" t="str">
        <v>Variance</v>
      </c>
      <c r="G1" t="str">
        <v>Status</v>
      </c>
    </row>
    <row r="2">
      <c r="A2" t="str">
        <v>10000</v>
      </c>
      <c r="B2">
        <f>=IF(D2&lt;&gt;0,"Cash — Operating","")</f>
      </c>
      <c r="C2">
        <f>=IF(D2&lt;&gt;0,"Asset","")</f>
      </c>
      <c r="D2">
        <v>524318.75</v>
      </c>
      <c r="E2">
        <f>=IF(623450=0,"",623450)</f>
      </c>
      <c r="F2">
        <f>=IF(OR(E2="",D2=0),"",E2-D2)</f>
      </c>
      <c r="G2">
        <f>=IF(E2="","INACTIVE",IF(F2&gt;0,"INCREASED",IF(F2&lt;0,"DECREASED","UNCHANGED")))</f>
      </c>
    </row>
    <row r="3">
      <c r="A3" t="str">
        <v>10100</v>
      </c>
      <c r="B3">
        <f>=IF(D3&lt;&gt;0,"Cash — Payroll","")</f>
      </c>
      <c r="C3">
        <f>=IF(D3&lt;&gt;0,"Asset","")</f>
      </c>
      <c r="D3">
        <v>28340</v>
      </c>
      <c r="E3">
        <f>=IF(31250=0,"",31250)</f>
      </c>
      <c r="F3">
        <f>=IF(OR(E3="",D3=0),"",E3-D3)</f>
      </c>
      <c r="G3">
        <f>=IF(E3="","INACTIVE",IF(F3&gt;0,"INCREASED",IF(F3&lt;0,"DECREASED","UNCHANGED")))</f>
      </c>
    </row>
    <row r="4">
      <c r="A4" t="str">
        <v>10200</v>
      </c>
      <c r="B4">
        <f>=IF(D4&lt;&gt;0,"Cash — Money Market","")</f>
      </c>
      <c r="C4">
        <f>=IF(D4&lt;&gt;0,"Asset","")</f>
      </c>
      <c r="D4">
        <v>620000</v>
      </c>
      <c r="E4">
        <f>=IF(580000=0,"",580000)</f>
      </c>
      <c r="F4">
        <f>=IF(OR(E4="",D4=0),"",E4-D4)</f>
      </c>
      <c r="G4">
        <f>=IF(E4="","INACTIVE",IF(F4&gt;0,"INCREASED",IF(F4&lt;0,"DECREASED","UNCHANGED")))</f>
      </c>
    </row>
    <row r="5">
      <c r="A5" t="str">
        <v>10300</v>
      </c>
      <c r="B5">
        <f>=IF(D5&lt;&gt;0,"Petty Cash","")</f>
      </c>
      <c r="C5">
        <f>=IF(D5&lt;&gt;0,"Asset","")</f>
      </c>
      <c r="D5">
        <v>500</v>
      </c>
      <c r="E5">
        <f>=IF(0=0,"",0)</f>
      </c>
      <c r="F5">
        <f>=IF(OR(E5="",D5=0),"",E5-D5)</f>
      </c>
      <c r="G5">
        <f>=IF(E5="","INACTIVE",IF(F5&gt;0,"INCREASED",IF(F5&lt;0,"DECREASED","UNCHANGED")))</f>
      </c>
    </row>
    <row r="6">
      <c r="A6" t="str">
        <v>11000</v>
      </c>
      <c r="B6">
        <f>=IF(D6&lt;&gt;0,"Accounts Receivable","")</f>
      </c>
      <c r="C6">
        <f>=IF(D6&lt;&gt;0,"Asset","")</f>
      </c>
      <c r="D6">
        <v>512800</v>
      </c>
      <c r="E6">
        <f>=IF(489200=0,"",489200)</f>
      </c>
      <c r="F6">
        <f>=IF(OR(E6="",D6=0),"",E6-D6)</f>
      </c>
      <c r="G6">
        <f>=IF(E6="","INACTIVE",IF(F6&gt;0,"INCREASED",IF(F6&lt;0,"DECREASED","UNCHANGED")))</f>
      </c>
    </row>
    <row r="7">
      <c r="A7" t="str">
        <v>12000</v>
      </c>
      <c r="B7">
        <f>=IF(D7&lt;&gt;0,"Inventory","")</f>
      </c>
      <c r="C7">
        <f>=IF(D7&lt;&gt;0,"Asset","")</f>
      </c>
      <c r="D7">
        <v>289500</v>
      </c>
      <c r="E7">
        <f>=IF(315600=0,"",315600)</f>
      </c>
      <c r="F7">
        <f>=IF(OR(E7="",D7=0),"",E7-D7)</f>
      </c>
      <c r="G7">
        <f>=IF(E7="","INACTIVE",IF(F7&gt;0,"INCREASED",IF(F7&lt;0,"DECREASED","UNCHANGED")))</f>
      </c>
    </row>
    <row r="8">
      <c r="A8" t="str">
        <v>13000</v>
      </c>
      <c r="B8">
        <f>=IF(D8&lt;&gt;0,"Prepaid Insurance","")</f>
      </c>
      <c r="C8">
        <f>=IF(D8&lt;&gt;0,"Asset","")</f>
      </c>
      <c r="D8">
        <v>42350</v>
      </c>
      <c r="E8">
        <f>=IF(38100=0,"",38100)</f>
      </c>
      <c r="F8">
        <f>=IF(OR(E8="",D8=0),"",E8-D8)</f>
      </c>
      <c r="G8">
        <f>=IF(E8="","INACTIVE",IF(F8&gt;0,"INCREASED",IF(F8&lt;0,"DECREASED","UNCHANGED")))</f>
      </c>
    </row>
    <row r="9">
      <c r="A9" t="str">
        <v>13100</v>
      </c>
      <c r="B9">
        <f>=IF(D9&lt;&gt;0,"Prepaid Rent","")</f>
      </c>
      <c r="C9">
        <f>=IF(D9&lt;&gt;0,"Asset","")</f>
      </c>
      <c r="D9">
        <v>18000</v>
      </c>
      <c r="E9">
        <f>=IF(0=0,"",0)</f>
      </c>
      <c r="F9">
        <f>=IF(OR(E9="",D9=0),"",E9-D9)</f>
      </c>
      <c r="G9">
        <f>=IF(E9="","INACTIVE",IF(F9&gt;0,"INCREASED",IF(F9&lt;0,"DECREASED","UNCHANGED")))</f>
      </c>
    </row>
    <row r="10">
      <c r="A10" t="str">
        <v>14000</v>
      </c>
      <c r="B10">
        <f>=IF(D10&lt;&gt;0,"Notes Receivable","")</f>
      </c>
      <c r="C10">
        <f>=IF(D10&lt;&gt;0,"Asset","")</f>
      </c>
      <c r="D10">
        <v>85000</v>
      </c>
      <c r="E10">
        <f>=IF(0=0,"",0)</f>
      </c>
      <c r="F10">
        <f>=IF(OR(E10="",D10=0),"",E10-D10)</f>
      </c>
      <c r="G10">
        <f>=IF(E10="","INACTIVE",IF(F10&gt;0,"INCREASED",IF(F10&lt;0,"DECREASED","UNCHANGED")))</f>
      </c>
    </row>
    <row r="11">
      <c r="A11" t="str">
        <v>15000</v>
      </c>
      <c r="B11">
        <f>=IF(D11&lt;&gt;0,"Land","")</f>
      </c>
      <c r="C11">
        <f>=IF(D11&lt;&gt;0,"Asset","")</f>
      </c>
      <c r="D11">
        <v>350000</v>
      </c>
      <c r="E11">
        <f>=IF(350000=0,"",350000)</f>
      </c>
      <c r="F11">
        <f>=IF(OR(E11="",D11=0),"",E11-D11)</f>
      </c>
      <c r="G11">
        <f>=IF(E11="","INACTIVE",IF(F11&gt;0,"INCREASED",IF(F11&lt;0,"DECREASED","UNCHANGED")))</f>
      </c>
    </row>
    <row r="12">
      <c r="A12" t="str">
        <v>15100</v>
      </c>
      <c r="B12">
        <f>=IF(D12&lt;&gt;0,"Buildings","")</f>
      </c>
      <c r="C12">
        <f>=IF(D12&lt;&gt;0,"Asset","")</f>
      </c>
      <c r="D12">
        <v>1200000</v>
      </c>
      <c r="E12">
        <f>=IF(1200000=0,"",1200000)</f>
      </c>
      <c r="F12">
        <f>=IF(OR(E12="",D12=0),"",E12-D12)</f>
      </c>
      <c r="G12">
        <f>=IF(E12="","INACTIVE",IF(F12&gt;0,"INCREASED",IF(F12&lt;0,"DECREASED","UNCHANGED")))</f>
      </c>
    </row>
    <row r="13">
      <c r="A13" t="str">
        <v>15200</v>
      </c>
      <c r="B13">
        <f>=IF(D13&lt;&gt;0,"Equipment","")</f>
      </c>
      <c r="C13">
        <f>=IF(D13&lt;&gt;0,"Asset","")</f>
      </c>
      <c r="D13">
        <v>850000</v>
      </c>
      <c r="E13">
        <f>=IF(865000=0,"",865000)</f>
      </c>
      <c r="F13">
        <f>=IF(OR(E13="",D13=0),"",E13-D13)</f>
      </c>
      <c r="G13">
        <f>=IF(E13="","INACTIVE",IF(F13&gt;0,"INCREASED",IF(F13&lt;0,"DECREASED","UNCHANGED")))</f>
      </c>
    </row>
    <row r="14">
      <c r="A14" t="str">
        <v>15300</v>
      </c>
      <c r="B14">
        <f>=IF(D14&lt;&gt;0,"Vehicles","")</f>
      </c>
      <c r="C14">
        <f>=IF(D14&lt;&gt;0,"Asset","")</f>
      </c>
      <c r="D14">
        <v>240000</v>
      </c>
      <c r="E14">
        <f>=IF(222000=0,"",222000)</f>
      </c>
      <c r="F14">
        <f>=IF(OR(E14="",D14=0),"",E14-D14)</f>
      </c>
      <c r="G14">
        <f>=IF(E14="","INACTIVE",IF(F14&gt;0,"INCREASED",IF(F14&lt;0,"DECREASED","UNCHANGED")))</f>
      </c>
    </row>
    <row r="15">
      <c r="A15" t="str">
        <v>15400</v>
      </c>
      <c r="B15">
        <f>=IF(D15&lt;&gt;0,"Furniture &amp; Fixtures","")</f>
      </c>
      <c r="C15">
        <f>=IF(D15&lt;&gt;0,"Asset","")</f>
      </c>
      <c r="D15">
        <v>145000</v>
      </c>
      <c r="E15">
        <f>=IF(145000=0,"",145000)</f>
      </c>
      <c r="F15">
        <f>=IF(OR(E15="",D15=0),"",E15-D15)</f>
      </c>
      <c r="G15">
        <f>=IF(E15="","INACTIVE",IF(F15&gt;0,"INCREASED",IF(F15&lt;0,"DECREASED","UNCHANGED")))</f>
      </c>
    </row>
    <row r="16">
      <c r="A16" t="str">
        <v>16000</v>
      </c>
      <c r="B16">
        <f>=IF(D16&lt;&gt;0,"Accum Depr — Buildings","")</f>
      </c>
      <c r="C16">
        <f>=IF(D16&lt;&gt;0,"Contra-Asset","")</f>
      </c>
      <c r="D16">
        <v>-380000</v>
      </c>
      <c r="E16">
        <f>=IF(-412000=0,"",-412000)</f>
      </c>
      <c r="F16">
        <f>=IF(OR(E16="",D16=0),"",E16-D16)</f>
      </c>
      <c r="G16">
        <f>=IF(E16="","INACTIVE",IF(F16&gt;0,"INCREASED",IF(F16&lt;0,"DECREASED","UNCHANGED")))</f>
      </c>
    </row>
    <row r="17">
      <c r="A17" t="str">
        <v>16100</v>
      </c>
      <c r="B17">
        <f>=IF(D17&lt;&gt;0,"Accum Depr — Equipment","")</f>
      </c>
      <c r="C17">
        <f>=IF(D17&lt;&gt;0,"Contra-Asset","")</f>
      </c>
      <c r="D17">
        <v>-425000</v>
      </c>
      <c r="E17">
        <f>=IF(-476000=0,"",-476000)</f>
      </c>
      <c r="F17">
        <f>=IF(OR(E17="",D17=0),"",E17-D17)</f>
      </c>
      <c r="G17">
        <f>=IF(E17="","INACTIVE",IF(F17&gt;0,"INCREASED",IF(F17&lt;0,"DECREASED","UNCHANGED")))</f>
      </c>
    </row>
    <row r="18">
      <c r="A18" t="str">
        <v>16200</v>
      </c>
      <c r="B18">
        <f>=IF(D18&lt;&gt;0,"Accum Depr — Vehicles","")</f>
      </c>
      <c r="C18">
        <f>=IF(D18&lt;&gt;0,"Contra-Asset","")</f>
      </c>
      <c r="D18">
        <v>-96000</v>
      </c>
      <c r="E18">
        <f>=IF(-120000=0,"",-120000)</f>
      </c>
      <c r="F18">
        <f>=IF(OR(E18="",D18=0),"",E18-D18)</f>
      </c>
      <c r="G18">
        <f>=IF(E18="","INACTIVE",IF(F18&gt;0,"INCREASED",IF(F18&lt;0,"DECREASED","UNCHANGED")))</f>
      </c>
    </row>
    <row r="19">
      <c r="A19" t="str">
        <v>16300</v>
      </c>
      <c r="B19">
        <f>=IF(D19&lt;&gt;0,"Accum Depr — F&amp;F","")</f>
      </c>
      <c r="C19">
        <f>=IF(D19&lt;&gt;0,"Contra-Asset","")</f>
      </c>
      <c r="D19">
        <v>-52000</v>
      </c>
      <c r="E19">
        <f>=IF(-66000=0,"",-66000)</f>
      </c>
      <c r="F19">
        <f>=IF(OR(E19="",D19=0),"",E19-D19)</f>
      </c>
      <c r="G19">
        <f>=IF(E19="","INACTIVE",IF(F19&gt;0,"INCREASED",IF(F19&lt;0,"DECREASED","UNCHANGED")))</f>
      </c>
    </row>
    <row r="20">
      <c r="A20" t="str">
        <v>20000</v>
      </c>
      <c r="B20">
        <f>=IF(D20&lt;&gt;0,"Accounts Payable","")</f>
      </c>
      <c r="C20">
        <f>=IF(D20&lt;&gt;0,"Liability","")</f>
      </c>
      <c r="D20">
        <v>-215800</v>
      </c>
      <c r="E20">
        <f>=IF(-198500=0,"",-198500)</f>
      </c>
      <c r="F20">
        <f>=IF(OR(E20="",D20=0),"",E20-D20)</f>
      </c>
      <c r="G20">
        <f>=IF(E20="","INACTIVE",IF(F20&gt;0,"INCREASED",IF(F20&lt;0,"DECREASED","UNCHANGED")))</f>
      </c>
    </row>
    <row r="21">
      <c r="A21" t="str">
        <v>21000</v>
      </c>
      <c r="B21">
        <f>=IF(D21&lt;&gt;0,"Accrued Payroll","")</f>
      </c>
      <c r="C21">
        <f>=IF(D21&lt;&gt;0,"Liability","")</f>
      </c>
      <c r="D21">
        <v>-62500</v>
      </c>
      <c r="E21">
        <f>=IF(-71000=0,"",-71000)</f>
      </c>
      <c r="F21">
        <f>=IF(OR(E21="",D21=0),"",E21-D21)</f>
      </c>
      <c r="G21">
        <f>=IF(E21="","INACTIVE",IF(F21&gt;0,"INCREASED",IF(F21&lt;0,"DECREASED","UNCHANGED")))</f>
      </c>
    </row>
    <row r="22">
      <c r="A22" t="str">
        <v>21100</v>
      </c>
      <c r="B22">
        <f>=IF(D22&lt;&gt;0,"Accrued Bonus","")</f>
      </c>
      <c r="C22">
        <f>=IF(D22&lt;&gt;0,"Liability","")</f>
      </c>
      <c r="D22">
        <v>-45000</v>
      </c>
      <c r="E22">
        <f>=IF(0=0,"",0)</f>
      </c>
      <c r="F22">
        <f>=IF(OR(E22="",D22=0),"",E22-D22)</f>
      </c>
      <c r="G22">
        <f>=IF(E22="","INACTIVE",IF(F22&gt;0,"INCREASED",IF(F22&lt;0,"DECREASED","UNCHANGED")))</f>
      </c>
    </row>
    <row r="23">
      <c r="A23" t="str">
        <v>22000</v>
      </c>
      <c r="B23">
        <f>=IF(D23&lt;&gt;0,"Sales Tax Payable","")</f>
      </c>
      <c r="C23">
        <f>=IF(D23&lt;&gt;0,"Liability","")</f>
      </c>
      <c r="D23">
        <v>-28500</v>
      </c>
      <c r="E23">
        <f>=IF(-32400=0,"",-32400)</f>
      </c>
      <c r="F23">
        <f>=IF(OR(E23="",D23=0),"",E23-D23)</f>
      </c>
      <c r="G23">
        <f>=IF(E23="","INACTIVE",IF(F23&gt;0,"INCREASED",IF(F23&lt;0,"DECREASED","UNCHANGED")))</f>
      </c>
    </row>
    <row r="24">
      <c r="A24" t="str">
        <v>23000</v>
      </c>
      <c r="B24">
        <f>=IF(D24&lt;&gt;0,"Income Tax Payable","")</f>
      </c>
      <c r="C24">
        <f>=IF(D24&lt;&gt;0,"Liability","")</f>
      </c>
      <c r="D24">
        <v>0</v>
      </c>
      <c r="E24">
        <f>=IF(-237300=0,"",-237300)</f>
      </c>
      <c r="F24">
        <f>=IF(OR(E24="",D24=0),"",E24-D24)</f>
      </c>
      <c r="G24">
        <f>=IF(E24="","INACTIVE",IF(F24&gt;0,"INCREASED",IF(F24&lt;0,"DECREASED","UNCHANGED")))</f>
      </c>
    </row>
    <row r="25">
      <c r="A25" t="str">
        <v>30000</v>
      </c>
      <c r="B25">
        <f>=IF(D25&lt;&gt;0,"Notes Payable — Current","")</f>
      </c>
      <c r="C25">
        <f>=IF(D25&lt;&gt;0,"Liability","")</f>
      </c>
      <c r="D25">
        <v>-180000</v>
      </c>
      <c r="E25">
        <f>=IF(-150000=0,"",-150000)</f>
      </c>
      <c r="F25">
        <f>=IF(OR(E25="",D25=0),"",E25-D25)</f>
      </c>
      <c r="G25">
        <f>=IF(E25="","INACTIVE",IF(F25&gt;0,"INCREASED",IF(F25&lt;0,"DECREASED","UNCHANGED")))</f>
      </c>
    </row>
    <row r="26">
      <c r="A26" t="str">
        <v>31000</v>
      </c>
      <c r="B26">
        <f>=IF(D26&lt;&gt;0,"Notes Payable — Long-Term","")</f>
      </c>
      <c r="C26">
        <f>=IF(D26&lt;&gt;0,"Liability","")</f>
      </c>
      <c r="D26">
        <v>-520000</v>
      </c>
      <c r="E26">
        <f>=IF(-495000=0,"",-495000)</f>
      </c>
      <c r="F26">
        <f>=IF(OR(E26="",D26=0),"",E26-D26)</f>
      </c>
      <c r="G26">
        <f>=IF(E26="","INACTIVE",IF(F26&gt;0,"INCREASED",IF(F26&lt;0,"DECREASED","UNCHANGED")))</f>
      </c>
    </row>
    <row r="27">
      <c r="A27" t="str">
        <v>40000</v>
      </c>
      <c r="B27">
        <f>=IF(D27&lt;&gt;0,"Common Stock","")</f>
      </c>
      <c r="C27">
        <f>=IF(D27&lt;&gt;0,"Equity","")</f>
      </c>
      <c r="D27">
        <v>-100000</v>
      </c>
      <c r="E27">
        <f>=IF(-100000=0,"",-100000)</f>
      </c>
      <c r="F27">
        <f>=IF(OR(E27="",D27=0),"",E27-D27)</f>
      </c>
      <c r="G27">
        <f>=IF(E27="","INACTIVE",IF(F27&gt;0,"INCREASED",IF(F27&lt;0,"DECREASED","UNCHANGED")))</f>
      </c>
    </row>
    <row r="28">
      <c r="A28" t="str">
        <v>41000</v>
      </c>
      <c r="B28">
        <f>=IF(D28&lt;&gt;0,"Retained Earnings","")</f>
      </c>
      <c r="C28">
        <f>=IF(D28&lt;&gt;0,"Equity","")</f>
      </c>
      <c r="D28">
        <v>-1582508.75</v>
      </c>
      <c r="E28">
        <f>=IF(-1702818.75=0,"",-1702818.75)</f>
      </c>
      <c r="F28">
        <f>=IF(OR(E28="",D28=0),"",E28-D28)</f>
      </c>
      <c r="G28">
        <f>=IF(E28="","INACTIVE",IF(F28&gt;0,"INCREASED",IF(F28&lt;0,"DECREASED","UNCHANGED")))</f>
      </c>
    </row>
    <row r="29">
      <c r="A29" t="str">
        <v>42000</v>
      </c>
      <c r="B29">
        <f>=IF(D29&lt;&gt;0,"Dividends","")</f>
      </c>
      <c r="C29">
        <f>=IF(D29&lt;&gt;0,"Equity","")</f>
      </c>
      <c r="D29">
        <v>50000</v>
      </c>
      <c r="E29">
        <f>=IF(70000=0,"",70000)</f>
      </c>
      <c r="F29">
        <f>=IF(OR(E29="",D29=0),"",E29-D29)</f>
      </c>
      <c r="G29">
        <f>=IF(E29="","INACTIVE",IF(F29&gt;0,"INCREASED",IF(F29&lt;0,"DECREASED","UNCHANGED")))</f>
      </c>
    </row>
    <row r="30">
      <c r="A30" t="str">
        <v>50000</v>
      </c>
      <c r="B30">
        <f>=IF(D30&lt;&gt;0,"Revenue — Product","")</f>
      </c>
      <c r="C30">
        <f>=IF(D30&lt;&gt;0,"Revenue","")</f>
      </c>
      <c r="D30">
        <v>-4250000</v>
      </c>
      <c r="E30">
        <f>=IF(-4480000=0,"",-4480000)</f>
      </c>
      <c r="F30">
        <f>=IF(OR(E30="",D30=0),"",E30-D30)</f>
      </c>
      <c r="G30">
        <f>=IF(E30="","INACTIVE",IF(F30&gt;0,"INCREASED",IF(F30&lt;0,"DECREASED","UNCHANGED")))</f>
      </c>
    </row>
    <row r="31">
      <c r="A31" t="str">
        <v>51000</v>
      </c>
      <c r="B31">
        <f>=IF(D31&lt;&gt;0,"Revenue — Service","")</f>
      </c>
      <c r="C31">
        <f>=IF(D31&lt;&gt;0,"Revenue","")</f>
      </c>
      <c r="D31">
        <v>-1480000</v>
      </c>
      <c r="E31">
        <f>=IF(-1620000=0,"",-1620000)</f>
      </c>
      <c r="F31">
        <f>=IF(OR(E31="",D31=0),"",E31-D31)</f>
      </c>
      <c r="G31">
        <f>=IF(E31="","INACTIVE",IF(F31&gt;0,"INCREASED",IF(F31&lt;0,"DECREASED","UNCHANGED")))</f>
      </c>
    </row>
    <row r="32">
      <c r="A32" t="str">
        <v/>
      </c>
      <c r="B32" t="str">
        <v>TOTAL</v>
      </c>
      <c r="C32" t="str">
        <v/>
      </c>
      <c r="D32">
        <f>=SUM(D2:D31)</f>
      </c>
      <c r="E32">
        <f>=SUM(E2:E31)</f>
      </c>
      <c r="F32">
        <f>=SUM(F2:F31)</f>
      </c>
      <c r="G32" t="str">
        <v/>
      </c>
    </row>
  </sheetData>
  <ignoredErrors>
    <ignoredError numberStoredAsText="1" sqref="A1:G32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F19"/>
  <sheetViews>
    <sheetView workbookViewId="0"/>
  </sheetViews>
  <cols>
    <col min="1" max="1" width="18.83203125" customWidth="1"/>
    <col min="2" max="2" width="14.83203125" customWidth="1"/>
    <col min="3" max="3" width="14.83203125" customWidth="1"/>
    <col min="4" max="4" width="14.83203125" customWidth="1"/>
    <col min="5" max="5" width="14.83203125" customWidth="1"/>
    <col min="6" max="6" width="14.83203125" customWidth="1"/>
  </cols>
  <sheetData>
    <row r="1">
      <c r="A1" t="str">
        <v>State</v>
      </c>
      <c r="B1" t="str">
        <v>Sales</v>
      </c>
      <c r="C1" t="str">
        <v>Payroll</v>
      </c>
      <c r="D1" t="str">
        <v>Property</v>
      </c>
      <c r="E1" t="str">
        <v>Total Factor</v>
      </c>
      <c r="F1" t="str">
        <v>Apport. %</v>
      </c>
    </row>
    <row r="2">
      <c r="A2" t="str">
        <v>Alabama</v>
      </c>
      <c r="B2">
        <v>425000</v>
      </c>
      <c r="C2">
        <v>180000</v>
      </c>
      <c r="D2">
        <v>95000</v>
      </c>
      <c r="E2">
        <f>=IF(B2+C2+D2=0,"",B2+C2+D2)</f>
      </c>
      <c r="F2">
        <f>=IF(E2="","",E2/SUM(E2:E19))</f>
      </c>
    </row>
    <row r="3">
      <c r="A3" t="str">
        <v>Arizona</v>
      </c>
      <c r="B3">
        <v>210000</v>
      </c>
      <c r="C3">
        <v>0</v>
      </c>
      <c r="D3">
        <v>0</v>
      </c>
      <c r="E3">
        <f>=IF(B3+C3+D3=0,"",B3+C3+D3)</f>
      </c>
      <c r="F3">
        <f>=IF(E3="","",E3/SUM(E2:E19))</f>
      </c>
    </row>
    <row r="4">
      <c r="A4" t="str">
        <v>Arkansas</v>
      </c>
      <c r="B4">
        <v>0</v>
      </c>
      <c r="C4">
        <v>0</v>
      </c>
      <c r="D4">
        <v>0</v>
      </c>
      <c r="E4">
        <f>=IF(B4+C4+D4=0,"",B4+C4+D4)</f>
      </c>
      <c r="F4">
        <f>=IF(E4="","",E4/SUM(E2:E19))</f>
      </c>
    </row>
    <row r="5">
      <c r="A5" t="str">
        <v>California</v>
      </c>
      <c r="B5">
        <v>1225000</v>
      </c>
      <c r="C5">
        <v>850000</v>
      </c>
      <c r="D5">
        <v>420000</v>
      </c>
      <c r="E5">
        <f>=IF(B5+C5+D5=0,"",B5+C5+D5)</f>
      </c>
      <c r="F5">
        <f>=IF(E5="","",E5/SUM(E2:E19))</f>
      </c>
    </row>
    <row r="6">
      <c r="A6" t="str">
        <v>Colorado</v>
      </c>
      <c r="B6">
        <v>380000</v>
      </c>
      <c r="C6">
        <v>95000</v>
      </c>
      <c r="D6">
        <v>60000</v>
      </c>
      <c r="E6">
        <f>=IF(B6+C6+D6=0,"",B6+C6+D6)</f>
      </c>
      <c r="F6">
        <f>=IF(E6="","",E6/SUM(E2:E19))</f>
      </c>
    </row>
    <row r="7">
      <c r="A7" t="str">
        <v>Delaware</v>
      </c>
      <c r="B7">
        <v>0</v>
      </c>
      <c r="C7">
        <v>0</v>
      </c>
      <c r="D7">
        <v>0</v>
      </c>
      <c r="E7">
        <f>=IF(B7+C7+D7=0,"",B7+C7+D7)</f>
      </c>
      <c r="F7">
        <f>=IF(E7="","",E7/SUM(E2:E19))</f>
      </c>
    </row>
    <row r="8">
      <c r="A8" t="str">
        <v>Florida</v>
      </c>
      <c r="B8">
        <v>720000</v>
      </c>
      <c r="C8">
        <v>150000</v>
      </c>
      <c r="D8">
        <v>110000</v>
      </c>
      <c r="E8">
        <f>=IF(B8+C8+D8=0,"",B8+C8+D8)</f>
      </c>
      <c r="F8">
        <f>=IF(E8="","",E8/SUM(E2:E19))</f>
      </c>
    </row>
    <row r="9">
      <c r="A9" t="str">
        <v>Georgia</v>
      </c>
      <c r="B9">
        <v>450000</v>
      </c>
      <c r="C9">
        <v>210000</v>
      </c>
      <c r="D9">
        <v>85000</v>
      </c>
      <c r="E9">
        <f>=IF(B9+C9+D9=0,"",B9+C9+D9)</f>
      </c>
      <c r="F9">
        <f>=IF(E9="","",E9/SUM(E2:E19))</f>
      </c>
    </row>
    <row r="10">
      <c r="A10" t="str">
        <v>Hawaii</v>
      </c>
      <c r="B10">
        <v>0</v>
      </c>
      <c r="C10">
        <v>0</v>
      </c>
      <c r="D10">
        <v>0</v>
      </c>
      <c r="E10">
        <f>=IF(B10+C10+D10=0,"",B10+C10+D10)</f>
      </c>
      <c r="F10">
        <f>=IF(E10="","",E10/SUM(E2:E19))</f>
      </c>
    </row>
    <row r="11">
      <c r="A11" t="str">
        <v>Illinois</v>
      </c>
      <c r="B11">
        <v>620000</v>
      </c>
      <c r="C11">
        <v>340000</v>
      </c>
      <c r="D11">
        <v>180000</v>
      </c>
      <c r="E11">
        <f>=IF(B11+C11+D11=0,"",B11+C11+D11)</f>
      </c>
      <c r="F11">
        <f>=IF(E11="","",E11/SUM(E2:E19))</f>
      </c>
    </row>
    <row r="12">
      <c r="A12" t="str">
        <v>Kansas</v>
      </c>
      <c r="B12">
        <v>0</v>
      </c>
      <c r="C12">
        <v>0</v>
      </c>
      <c r="D12">
        <v>0</v>
      </c>
      <c r="E12">
        <f>=IF(B12+C12+D12=0,"",B12+C12+D12)</f>
      </c>
      <c r="F12">
        <f>=IF(E12="","",E12/SUM(E2:E19))</f>
      </c>
    </row>
    <row r="13">
      <c r="A13" t="str">
        <v>Nevada</v>
      </c>
      <c r="B13">
        <v>520000</v>
      </c>
      <c r="C13">
        <v>0</v>
      </c>
      <c r="D13">
        <v>0</v>
      </c>
      <c r="E13">
        <f>=IF(B13+C13+D13=0,"",B13+C13+D13)</f>
      </c>
      <c r="F13">
        <f>=IF(E13="","",E13/SUM(E2:E19))</f>
      </c>
    </row>
    <row r="14">
      <c r="A14" t="str">
        <v>New Jersey</v>
      </c>
      <c r="B14">
        <v>380000</v>
      </c>
      <c r="C14">
        <v>120000</v>
      </c>
      <c r="D14">
        <v>65000</v>
      </c>
      <c r="E14">
        <f>=IF(B14+C14+D14=0,"",B14+C14+D14)</f>
      </c>
      <c r="F14">
        <f>=IF(E14="","",E14/SUM(E2:E19))</f>
      </c>
    </row>
    <row r="15">
      <c r="A15" t="str">
        <v>New York</v>
      </c>
      <c r="B15">
        <v>975000</v>
      </c>
      <c r="C15">
        <v>520000</v>
      </c>
      <c r="D15">
        <v>280000</v>
      </c>
      <c r="E15">
        <f>=IF(B15+C15+D15=0,"",B15+C15+D15)</f>
      </c>
      <c r="F15">
        <f>=IF(E15="","",E15/SUM(E2:E19))</f>
      </c>
    </row>
    <row r="16">
      <c r="A16" t="str">
        <v>North Carolina</v>
      </c>
      <c r="B16">
        <v>280000</v>
      </c>
      <c r="C16">
        <v>95000</v>
      </c>
      <c r="D16">
        <v>45000</v>
      </c>
      <c r="E16">
        <f>=IF(B16+C16+D16=0,"",B16+C16+D16)</f>
      </c>
      <c r="F16">
        <f>=IF(E16="","",E16/SUM(E2:E19))</f>
      </c>
    </row>
    <row r="17">
      <c r="A17" t="str">
        <v>Ohio</v>
      </c>
      <c r="B17">
        <v>550000</v>
      </c>
      <c r="C17">
        <v>190000</v>
      </c>
      <c r="D17">
        <v>75000</v>
      </c>
      <c r="E17">
        <f>=IF(B17+C17+D17=0,"",B17+C17+D17)</f>
      </c>
      <c r="F17">
        <f>=IF(E17="","",E17/SUM(E2:E19))</f>
      </c>
    </row>
    <row r="18">
      <c r="A18" t="str">
        <v>Pennsylvania</v>
      </c>
      <c r="B18">
        <v>410000</v>
      </c>
      <c r="C18">
        <v>85000</v>
      </c>
      <c r="D18">
        <v>45000</v>
      </c>
      <c r="E18">
        <f>=IF(B18+C18+D18=0,"",B18+C18+D18)</f>
      </c>
      <c r="F18">
        <f>=IF(E18="","",E18/SUM(E2:E19))</f>
      </c>
    </row>
    <row r="19">
      <c r="A19" t="str">
        <v>Texas</v>
      </c>
      <c r="B19">
        <v>640000</v>
      </c>
      <c r="C19">
        <v>380000</v>
      </c>
      <c r="D19">
        <v>195000</v>
      </c>
      <c r="E19">
        <f>=IF(B19+C19+D19=0,"",B19+C19+D19)</f>
      </c>
      <c r="F19">
        <f>=IF(E19="","",E19/SUM(E2:E19))</f>
      </c>
    </row>
  </sheetData>
  <ignoredErrors>
    <ignoredError numberStoredAsText="1" sqref="A1:F19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G15"/>
  <sheetViews>
    <sheetView workbookViewId="0"/>
  </sheetViews>
  <cols>
    <col min="1" max="1" width="10.83203125" customWidth="1"/>
    <col min="2" max="2" width="12.83203125" customWidth="1"/>
    <col min="3" max="3" width="10.83203125" customWidth="1"/>
    <col min="4" max="4" width="30.83203125" customWidth="1"/>
    <col min="5" max="5" width="14.83203125" customWidth="1"/>
    <col min="6" max="6" width="14.83203125" customWidth="1"/>
    <col min="7" max="7" width="30.83203125" customWidth="1"/>
  </cols>
  <sheetData>
    <row r="1">
      <c r="A1" t="str">
        <v>JE #</v>
      </c>
      <c r="B1" t="str">
        <v>Date</v>
      </c>
      <c r="C1" t="str">
        <v>Account</v>
      </c>
      <c r="D1" t="str">
        <v>Description</v>
      </c>
      <c r="E1" t="str">
        <v>Debit</v>
      </c>
      <c r="F1" t="str">
        <v>Credit</v>
      </c>
      <c r="G1" t="str">
        <v>Notes</v>
      </c>
    </row>
    <row r="2">
      <c r="A2" t="str">
        <v>JE-001</v>
      </c>
      <c r="B2" t="str">
        <v>01/15/2026</v>
      </c>
      <c r="C2" t="str">
        <v>13000</v>
      </c>
      <c r="D2">
        <f>=IF(AND(E2=0,F2=0),"","Prepaid Insurance Adj.")</f>
      </c>
      <c r="E2">
        <f>=IF(0=0,"",0)</f>
      </c>
      <c r="F2">
        <f>=IF(4250=0,"",4250)</f>
      </c>
      <c r="G2">
        <f>=IF(AND(E2=0,F2=0),"","12-mo policy true-up")</f>
      </c>
    </row>
    <row r="3">
      <c r="A3" t="str">
        <v>JE-002</v>
      </c>
      <c r="B3" t="str">
        <v>01/15/2026</v>
      </c>
      <c r="C3" t="str">
        <v>52000</v>
      </c>
      <c r="D3">
        <f>=IF(AND(E3=0,F3=0),"","Insurance Expense")</f>
      </c>
      <c r="E3">
        <f>=IF(4250=0,"",4250)</f>
      </c>
      <c r="F3">
        <f>=IF(0=0,"",0)</f>
      </c>
      <c r="G3">
        <f>=IF(AND(E3=0,F3=0),"","12-mo policy true-up")</f>
      </c>
    </row>
    <row r="4">
      <c r="A4" t="str">
        <v>JE-003</v>
      </c>
      <c r="B4" t="str">
        <v>02/28/2026</v>
      </c>
      <c r="C4" t="str">
        <v>11000</v>
      </c>
      <c r="D4">
        <f>=IF(AND(E4=0,F4=0),"","Bad Debt Write-off")</f>
      </c>
      <c r="E4">
        <f>=IF(0=0,"",0)</f>
      </c>
      <c r="F4">
        <f>=IF(15000=0,"",15000)</f>
      </c>
      <c r="G4">
        <f>=IF(AND(E4=0,F4=0),"","Client #4521 bankruptcy")</f>
      </c>
    </row>
    <row r="5">
      <c r="A5" t="str">
        <v>JE-004</v>
      </c>
      <c r="B5" t="str">
        <v>02/28/2026</v>
      </c>
      <c r="C5" t="str">
        <v>53000</v>
      </c>
      <c r="D5">
        <f>=IF(AND(E5=0,F5=0),"","Bad Debt Expense")</f>
      </c>
      <c r="E5">
        <f>=IF(15000=0,"",15000)</f>
      </c>
      <c r="F5">
        <f>=IF(0=0,"",0)</f>
      </c>
      <c r="G5">
        <f>=IF(AND(E5=0,F5=0),"","Client #4521 bankruptcy")</f>
      </c>
    </row>
    <row r="6">
      <c r="A6" t="str">
        <v>JE-005</v>
      </c>
      <c r="B6" t="str">
        <v>03/15/2026</v>
      </c>
      <c r="C6" t="str">
        <v>22000</v>
      </c>
      <c r="D6">
        <f>=IF(AND(E6=0,F6=0),"","Sales Tax Liability")</f>
      </c>
      <c r="E6">
        <f>=IF(0=0,"",0)</f>
      </c>
      <c r="F6">
        <f>=IF(32400=0,"",32400)</f>
      </c>
      <c r="G6">
        <f>=IF(AND(E6=0,F6=0),"","Q1 sales tax accrual")</f>
      </c>
    </row>
    <row r="7">
      <c r="A7" t="str">
        <v>JE-006</v>
      </c>
      <c r="B7" t="str">
        <v>03/15/2026</v>
      </c>
      <c r="C7" t="str">
        <v>54000</v>
      </c>
      <c r="D7">
        <f>=IF(AND(E7=0,F7=0),"","Sales Tax Expense")</f>
      </c>
      <c r="E7">
        <f>=IF(32400=0,"",32400)</f>
      </c>
      <c r="F7">
        <f>=IF(0=0,"",0)</f>
      </c>
      <c r="G7">
        <f>=IF(AND(E7=0,F7=0),"","Q1 sales tax accrual")</f>
      </c>
    </row>
    <row r="8">
      <c r="A8" t="str">
        <v>JE-007</v>
      </c>
      <c r="B8" t="str">
        <v>03/31/2026</v>
      </c>
      <c r="C8" t="str">
        <v>16000</v>
      </c>
      <c r="D8">
        <f>=IF(AND(E8=0,F8=0),"","Depr — Buildings")</f>
      </c>
      <c r="E8">
        <f>=IF(32000=0,"",32000)</f>
      </c>
      <c r="F8">
        <f>=IF(0=0,"",0)</f>
      </c>
      <c r="G8">
        <f>=IF(AND(E8=0,F8=0),"","Q1 depreciation")</f>
      </c>
    </row>
    <row r="9">
      <c r="A9" t="str">
        <v>JE-008</v>
      </c>
      <c r="B9" t="str">
        <v>03/31/2026</v>
      </c>
      <c r="C9" t="str">
        <v>16100</v>
      </c>
      <c r="D9">
        <f>=IF(AND(E9=0,F9=0),"","Depr — Equipment")</f>
      </c>
      <c r="E9">
        <f>=IF(51000=0,"",51000)</f>
      </c>
      <c r="F9">
        <f>=IF(0=0,"",0)</f>
      </c>
      <c r="G9">
        <f>=IF(AND(E9=0,F9=0),"","Q1 depreciation")</f>
      </c>
    </row>
    <row r="10">
      <c r="A10" t="str">
        <v>JE-009</v>
      </c>
      <c r="B10" t="str">
        <v>03/31/2026</v>
      </c>
      <c r="C10" t="str">
        <v>16200</v>
      </c>
      <c r="D10">
        <f>=IF(AND(E10=0,F10=0),"","Depr — Vehicles")</f>
      </c>
      <c r="E10">
        <f>=IF(24000=0,"",24000)</f>
      </c>
      <c r="F10">
        <f>=IF(0=0,"",0)</f>
      </c>
      <c r="G10">
        <f>=IF(AND(E10=0,F10=0),"","Q1 depreciation")</f>
      </c>
    </row>
    <row r="11">
      <c r="A11" t="str">
        <v>JE-010</v>
      </c>
      <c r="B11" t="str">
        <v>03/31/2026</v>
      </c>
      <c r="C11" t="str">
        <v>16300</v>
      </c>
      <c r="D11">
        <f>=IF(AND(E11=0,F11=0),"","Depr — F&amp;F")</f>
      </c>
      <c r="E11">
        <f>=IF(14000=0,"",14000)</f>
      </c>
      <c r="F11">
        <f>=IF(0=0,"",0)</f>
      </c>
      <c r="G11">
        <f>=IF(AND(E11=0,F11=0),"","Q1 depreciation")</f>
      </c>
    </row>
    <row r="12">
      <c r="A12" t="str">
        <v>JE-011</v>
      </c>
      <c r="B12" t="str">
        <v>04/15/2026</v>
      </c>
      <c r="C12" t="str">
        <v>23000</v>
      </c>
      <c r="D12">
        <f>=IF(AND(E12=0,F12=0),"","Q1 Est Tax Payment")</f>
      </c>
      <c r="E12">
        <f>=IF(85000=0,"",85000)</f>
      </c>
      <c r="F12">
        <f>=IF(0=0,"",0)</f>
      </c>
      <c r="G12">
        <f>=IF(AND(E12=0,F12=0),"","IRS Q1 estimated payment")</f>
      </c>
    </row>
    <row r="13">
      <c r="A13" t="str">
        <v>JE-012</v>
      </c>
      <c r="B13" t="str">
        <v>04/15/2026</v>
      </c>
      <c r="C13" t="str">
        <v>10200</v>
      </c>
      <c r="D13">
        <f>=IF(AND(E13=0,F13=0),"","Q1 Est Tax Payment")</f>
      </c>
      <c r="E13">
        <f>=IF(0=0,"",0)</f>
      </c>
      <c r="F13">
        <f>=IF(85000=0,"",85000)</f>
      </c>
      <c r="G13">
        <f>=IF(AND(E13=0,F13=0),"","IRS Q1 estimated payment")</f>
      </c>
    </row>
    <row r="14">
      <c r="A14" t="str">
        <v>JE-013</v>
      </c>
      <c r="B14" t="str">
        <v>06/15/2026</v>
      </c>
      <c r="C14" t="str">
        <v>23000</v>
      </c>
      <c r="D14">
        <f>=IF(AND(E14=0,F14=0),"","Q2 Est Tax Payment")</f>
      </c>
      <c r="E14">
        <f>=IF(85000=0,"",85000)</f>
      </c>
      <c r="F14">
        <f>=IF(0=0,"",0)</f>
      </c>
      <c r="G14">
        <f>=IF(AND(E14=0,F14=0),"","IRS Q2 estimated payment")</f>
      </c>
    </row>
    <row r="15">
      <c r="A15" t="str">
        <v>JE-014</v>
      </c>
      <c r="B15" t="str">
        <v>06/15/2026</v>
      </c>
      <c r="C15" t="str">
        <v>10200</v>
      </c>
      <c r="D15">
        <f>=IF(AND(E15=0,F15=0),"","Q2 Est Tax Payment")</f>
      </c>
      <c r="E15">
        <f>=IF(0=0,"",0)</f>
      </c>
      <c r="F15">
        <f>=IF(85000=0,"",85000)</f>
      </c>
      <c r="G15">
        <f>=IF(AND(E15=0,F15=0),"","IRS Q2 estimated payment")</f>
      </c>
    </row>
  </sheetData>
  <ignoredErrors>
    <ignoredError numberStoredAsText="1" sqref="A1:G15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A69"/>
  <sheetViews>
    <sheetView workbookViewId="0"/>
  </sheetViews>
  <cols>
    <col min="1" max="1" width="65.83203125" customWidth="1"/>
  </cols>
  <sheetData>
    <row r="1">
      <c r="A1" t="str">
        <v>Tax Automation Blog — Zero-Length String Killer Sample</v>
      </c>
    </row>
    <row r="2">
      <c r="A2" t="str">
        <v/>
      </c>
    </row>
    <row r="3">
      <c r="A3" t="str">
        <v>This workbook contains 3 sheets with formulas that return ""</v>
      </c>
    </row>
    <row r="4">
      <c r="A4" t="str">
        <v>(zero-length strings) in cells that should be truly empty.</v>
      </c>
    </row>
    <row r="5">
      <c r="A5" t="str">
        <v/>
      </c>
    </row>
    <row r="6">
      <c r="A6" t="str">
        <v>WHAT IS A ZERO-LENGTH STRING?</v>
      </c>
    </row>
    <row r="7">
      <c r="A7" t="str">
        <v>A formula like =IF(A1=0,"",A1) returns a zero-length string ("")</v>
      </c>
    </row>
    <row r="8">
      <c r="A8" t="str">
        <v>when the condition is false. The cell LOOKS empty but:</v>
      </c>
    </row>
    <row r="9">
      <c r="A9" t="str">
        <v xml:space="preserve">  • ISBLANK() returns FALSE</v>
      </c>
    </row>
    <row r="10">
      <c r="A10" t="str">
        <v xml:space="preserve">  • COUNTA() counts it as non-empty</v>
      </c>
    </row>
    <row r="11">
      <c r="A11" t="str">
        <v xml:space="preserve">  • Pivot tables group it as "(blank)"</v>
      </c>
    </row>
    <row r="12">
      <c r="A12" t="str">
        <v xml:space="preserve">  • Ctrl+End extends past real data to include it</v>
      </c>
    </row>
    <row r="13">
      <c r="A13" t="str">
        <v/>
      </c>
    </row>
    <row r="14">
      <c r="A14" t="str">
        <v>WHERE TO FIND THEM IN THIS WORKBOOK:</v>
      </c>
    </row>
    <row r="15">
      <c r="A15" t="str">
        <v/>
      </c>
    </row>
    <row r="16">
      <c r="A16" t="str">
        <v>TB Import (30 accounts):</v>
      </c>
    </row>
    <row r="17">
      <c r="A17" t="str">
        <v xml:space="preserve">  • Accounts 10300, 13100, 14000, 21100 have zero CY balances.</v>
      </c>
    </row>
    <row r="18">
      <c r="A18" t="str">
        <v xml:space="preserve">    Their CY Balance (col E) and Variance (col F) formulas return</v>
      </c>
    </row>
    <row r="19">
      <c r="A19" t="str">
        <v xml:space="preserve">    "" instead of 0. Their Description (col B) and Type (col C) also</v>
      </c>
    </row>
    <row r="20">
      <c r="A20" t="str">
        <v xml:space="preserve">    use IF formulas to hide the text for inactive rows.</v>
      </c>
    </row>
    <row r="21">
      <c r="A21" t="str">
        <v xml:space="preserve">  • Status column (col G) uses IF to show "INACTIVE" for empty-E rows.</v>
      </c>
    </row>
    <row r="22">
      <c r="A22" t="str">
        <v xml:space="preserve">  • Use Ctrl+` to see the formulas. Look at rows with zeros in col D</v>
      </c>
    </row>
    <row r="23">
      <c r="A23" t="str">
        <v xml:space="preserve">    — they appear empty but the formula bar reveals =IF(0=0,"",0).</v>
      </c>
    </row>
    <row r="24">
      <c r="A24" t="str">
        <v/>
      </c>
    </row>
    <row r="25">
      <c r="A25" t="str">
        <v>State Apportionment (18 states):</v>
      </c>
    </row>
    <row r="26">
      <c r="A26" t="str">
        <v xml:space="preserve">  • Arkansas, Delaware, Hawaii, Kansas have no activity (all zeros).</v>
      </c>
    </row>
    <row r="27">
      <c r="A27" t="str">
        <v xml:space="preserve">    Their Sales (col B), Payroll (col C), Property (col D), and</v>
      </c>
    </row>
    <row r="28">
      <c r="A28" t="str">
        <v xml:space="preserve">    Total Factor (col E) columns all show "" via IF formulas.</v>
      </c>
    </row>
    <row r="29">
      <c r="A29" t="str">
        <v xml:space="preserve">  • Arizona and Nevada have zero Payroll &amp; Property but non-zero</v>
      </c>
    </row>
    <row r="30">
      <c r="A30" t="str">
        <v xml:space="preserve">    Sales. Their Payroll and Property columns show "" but Sales shows</v>
      </c>
    </row>
    <row r="31">
      <c r="A31" t="str">
        <v xml:space="preserve">    the actual number.</v>
      </c>
    </row>
    <row r="32">
      <c r="A32" t="str">
        <v xml:space="preserve">  • Apportionment % (col F) divides by SUM of all Total Factors —</v>
      </c>
    </row>
    <row r="33">
      <c r="A33" t="str">
        <v xml:space="preserve">    inactive states with "" in col E get "" in col F too.</v>
      </c>
    </row>
    <row r="34">
      <c r="A34" t="str">
        <v/>
      </c>
    </row>
    <row r="35">
      <c r="A35" t="str">
        <v>JE Log (14 entries):</v>
      </c>
    </row>
    <row r="36">
      <c r="A36" t="str">
        <v xml:space="preserve">  • Each JE line has either a Debit or a Credit, never both.</v>
      </c>
    </row>
    <row r="37">
      <c r="A37" t="str">
        <v xml:space="preserve">    The unused side uses IF to show "" instead of 0.</v>
      </c>
    </row>
    <row r="38">
      <c r="A38" t="str">
        <v xml:space="preserve">  • The Description and Notes columns also use IF to show "" when</v>
      </c>
    </row>
    <row r="39">
      <c r="A39" t="str">
        <v xml:space="preserve">    both Debit AND Credit are 0 — a guard against empty JE lines.</v>
      </c>
    </row>
    <row r="40">
      <c r="A40" t="str">
        <v/>
      </c>
    </row>
    <row r="41">
      <c r="A41" t="str">
        <v>HOW TO TEST:</v>
      </c>
    </row>
    <row r="42">
      <c r="A42" t="str">
        <v xml:space="preserve">  1. Before running the macro, check:</v>
      </c>
    </row>
    <row r="43">
      <c r="A43" t="str">
        <v xml:space="preserve">     • On TB Import, click a cell that looks empty in rows 4, 8, 9,</v>
      </c>
    </row>
    <row r="44">
      <c r="A44" t="str">
        <v xml:space="preserve">       or 21 (inactive accounts). Formula bar shows the IF formula.</v>
      </c>
    </row>
    <row r="45">
      <c r="A45" t="str">
        <v xml:space="preserve">     • On State Apportionment, click the Arkansas row (row 4) —</v>
      </c>
    </row>
    <row r="46">
      <c r="A46" t="str">
        <v xml:space="preserve">       columns B–F show formulas but appear blank.</v>
      </c>
    </row>
    <row r="47">
      <c r="A47" t="str">
        <v xml:space="preserve">     • On JE Log, click any empty-looking Debit or Credit cell —</v>
      </c>
    </row>
    <row r="48">
      <c r="A48" t="str">
        <v xml:space="preserve">       =IF(0=0,"",0) is the formula.</v>
      </c>
    </row>
    <row r="49">
      <c r="A49" t="str">
        <v xml:space="preserve">  2. Copy the KillZeroLengthStrings macro from the blog post</v>
      </c>
    </row>
    <row r="50">
      <c r="A50" t="str">
        <v xml:space="preserve">     into VBA (Alt+F11 → Insert → Module → Paste)</v>
      </c>
    </row>
    <row r="51">
      <c r="A51" t="str">
        <v xml:space="preserve">  3. Run the macro (Alt+F8 → KillZeroLengthStrings → Run)</v>
      </c>
    </row>
    <row r="52">
      <c r="A52" t="str">
        <v xml:space="preserve">  4. Verify the message box reports counts across 3 sheets</v>
      </c>
    </row>
    <row r="53">
      <c r="A53" t="str">
        <v xml:space="preserve">  5. Check: inactive rows on TB Import — clicking formerly</v>
      </c>
    </row>
    <row r="54">
      <c r="A54" t="str">
        <v xml:space="preserve">     "empty" cells now shows nothing in the formula bar</v>
      </c>
    </row>
    <row r="55">
      <c r="A55" t="str">
        <v xml:space="preserve">  6. Check: State Apportionment inactive rows — all blank</v>
      </c>
    </row>
    <row r="56">
      <c r="A56" t="str">
        <v xml:space="preserve">  7. Check: JE Log — Debit/Credit cells that were 0 are now</v>
      </c>
    </row>
    <row r="57">
      <c r="A57" t="str">
        <v xml:space="preserve">     truly empty (no formula)</v>
      </c>
    </row>
    <row r="58">
      <c r="A58" t="str">
        <v/>
      </c>
    </row>
    <row r="59">
      <c r="A59" t="str">
        <v>EXPECTED COUNTS (approximate):</v>
      </c>
    </row>
    <row r="60">
      <c r="A60" t="str">
        <v xml:space="preserve">  • TB Import: ~20 zero-length strings (4 inactive rows × 5 cols</v>
      </c>
    </row>
    <row r="61">
      <c r="A61" t="str">
        <v xml:space="preserve">    with IF formulas)</v>
      </c>
    </row>
    <row r="62">
      <c r="A62" t="str">
        <v xml:space="preserve">  • State Apportionment: ~24 zero-length strings (4 inactive states</v>
      </c>
    </row>
    <row r="63">
      <c r="A63" t="str">
        <v xml:space="preserve">    × 4 cols + 2 states × 2 cols)</v>
      </c>
    </row>
    <row r="64">
      <c r="A64" t="str">
        <v xml:space="preserve">  • JE Log: ~42 zero-length strings (14 entries × 3 IF-cols)</v>
      </c>
    </row>
    <row r="65">
      <c r="A65" t="str">
        <v xml:space="preserve">  • Total: ~86 zero-length strings across 3 sheets</v>
      </c>
    </row>
    <row r="66">
      <c r="A66" t="str">
        <v/>
      </c>
    </row>
    <row r="67">
      <c r="A67" t="str">
        <v>IMPORTANT: Close without saving to restore all formulas for</v>
      </c>
    </row>
    <row r="68">
      <c r="A68" t="str">
        <v>re-testing. The macro PERMANENTLY deletes the IF formulas that</v>
      </c>
    </row>
    <row r="69">
      <c r="A69" t="str">
        <v>returned "".</v>
      </c>
    </row>
  </sheetData>
  <ignoredErrors>
    <ignoredError numberStoredAsText="1" sqref="A1:A6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TB Import</vt:lpstr>
      <vt:lpstr>State Apportionment</vt:lpstr>
      <vt:lpstr>JE Log</vt:lpstr>
      <vt:lpstr>Instructions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